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Synchro\Wettkampf\Coach Cards\2025\"/>
    </mc:Choice>
  </mc:AlternateContent>
  <xr:revisionPtr revIDLastSave="0" documentId="13_ncr:1_{623625D9-B98F-4B53-8F5E-5FD6B671B886}" xr6:coauthVersionLast="47" xr6:coauthVersionMax="47" xr10:uidLastSave="{00000000-0000-0000-0000-000000000000}"/>
  <bookViews>
    <workbookView xWindow="-120" yWindow="-120" windowWidth="38640" windowHeight="21120" tabRatio="346" activeTab="1" xr2:uid="{CC51AF22-FB5D-4B8D-9B8B-D284024509E0}"/>
  </bookViews>
  <sheets>
    <sheet name="HowTo" sheetId="5" r:id="rId1"/>
    <sheet name="COACH" sheetId="3" r:id="rId2"/>
    <sheet name="DATA" sheetId="2" state="hidden" r:id="rId3"/>
    <sheet name="ACRO" sheetId="4" state="hidden" r:id="rId4"/>
  </sheets>
  <definedNames>
    <definedName name="_xlnm._FilterDatabase" localSheetId="1" hidden="1">COACH!$BK$7:$BS$8</definedName>
    <definedName name="_xlnm.Print_Area" localSheetId="1">COACH!$A$1:$J$31</definedName>
    <definedName name="DUETT">DATA!$J$3:$J$12</definedName>
    <definedName name="MIXED">DATA!$L$3:$L$12</definedName>
    <definedName name="SOLO">DATA!$H$3:$H$12</definedName>
    <definedName name="TEAM">DATA!$N$3:$N$12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 a="1"/>
  <c r="G9" i="3"/>
  <c r="G10" i="3" a="1"/>
  <c r="G10" i="3"/>
  <c r="G11" i="3" a="1"/>
  <c r="G11" i="3"/>
  <c r="G12" i="3" a="1"/>
  <c r="G12" i="3"/>
  <c r="G13" i="3" a="1"/>
  <c r="G13" i="3"/>
  <c r="G14" i="3" a="1"/>
  <c r="G14" i="3"/>
  <c r="G15" i="3" a="1"/>
  <c r="G15" i="3"/>
  <c r="G16" i="3" a="1"/>
  <c r="G16" i="3"/>
  <c r="G17" i="3" a="1"/>
  <c r="G17" i="3"/>
  <c r="G18" i="3" a="1"/>
  <c r="G18" i="3"/>
  <c r="G19" i="3" a="1"/>
  <c r="G19" i="3"/>
  <c r="G20" i="3" a="1"/>
  <c r="G20" i="3"/>
  <c r="G21" i="3" a="1"/>
  <c r="G21" i="3"/>
  <c r="G22" i="3" a="1"/>
  <c r="G22" i="3"/>
  <c r="G23" i="3" a="1"/>
  <c r="G23" i="3"/>
  <c r="G24" i="3" a="1"/>
  <c r="G24" i="3"/>
  <c r="G25" i="3" a="1"/>
  <c r="G25" i="3"/>
  <c r="G26" i="3" a="1"/>
  <c r="G26" i="3"/>
  <c r="G27" i="3" a="1"/>
  <c r="G27" i="3"/>
  <c r="G28" i="3" a="1"/>
  <c r="G28" i="3"/>
  <c r="G29" i="3" a="1"/>
  <c r="G29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8" i="3"/>
  <c r="BK8" i="3"/>
  <c r="CD8" i="3" a="1"/>
  <c r="CD8" i="3"/>
  <c r="CC8" i="3" a="1"/>
  <c r="CC8" i="3"/>
  <c r="F8" i="3" a="1"/>
  <c r="F8" i="3"/>
  <c r="BV8" i="3" a="1"/>
  <c r="BV8" i="3"/>
  <c r="BW8" i="3" a="1"/>
  <c r="BX8" i="3" a="1"/>
  <c r="BY8" i="3" a="1"/>
  <c r="BZ8" i="3" a="1"/>
  <c r="CA8" i="3" a="1"/>
  <c r="CB8" i="3" a="1"/>
  <c r="BW8" i="3"/>
  <c r="BX8" i="3"/>
  <c r="BY8" i="3"/>
  <c r="BZ8" i="3"/>
  <c r="CA8" i="3"/>
  <c r="CB8" i="3"/>
  <c r="G8" i="3" a="1"/>
  <c r="G8" i="3"/>
  <c r="CD9" i="3" a="1"/>
  <c r="CD9" i="3"/>
  <c r="CD10" i="3" a="1"/>
  <c r="CD10" i="3"/>
  <c r="CD11" i="3" a="1"/>
  <c r="CD11" i="3"/>
  <c r="CD12" i="3" a="1"/>
  <c r="CD12" i="3"/>
  <c r="CD13" i="3" a="1"/>
  <c r="CD13" i="3"/>
  <c r="CD14" i="3" a="1"/>
  <c r="CD14" i="3"/>
  <c r="CD15" i="3" a="1"/>
  <c r="CD15" i="3"/>
  <c r="CD16" i="3" a="1"/>
  <c r="CD16" i="3"/>
  <c r="CD17" i="3" a="1"/>
  <c r="CD17" i="3"/>
  <c r="CD18" i="3" a="1"/>
  <c r="CD18" i="3"/>
  <c r="CD19" i="3" a="1"/>
  <c r="CD19" i="3"/>
  <c r="CD20" i="3" a="1"/>
  <c r="CD20" i="3"/>
  <c r="CD21" i="3" a="1"/>
  <c r="CD21" i="3"/>
  <c r="CD22" i="3" a="1"/>
  <c r="CD22" i="3"/>
  <c r="CD23" i="3" a="1"/>
  <c r="CD23" i="3"/>
  <c r="CD24" i="3" a="1"/>
  <c r="CD24" i="3"/>
  <c r="CD25" i="3" a="1"/>
  <c r="CD25" i="3"/>
  <c r="CD26" i="3" a="1"/>
  <c r="CD26" i="3"/>
  <c r="CD27" i="3" a="1"/>
  <c r="CD27" i="3"/>
  <c r="CD28" i="3" a="1"/>
  <c r="CD28" i="3"/>
  <c r="CD29" i="3" a="1"/>
  <c r="CD29" i="3"/>
  <c r="BE9" i="3"/>
  <c r="F9" i="3" a="1"/>
  <c r="F9" i="3"/>
  <c r="BK9" i="3"/>
  <c r="BV9" i="3" a="1"/>
  <c r="BV9" i="3"/>
  <c r="BW9" i="3" a="1"/>
  <c r="BX9" i="3" a="1"/>
  <c r="BY9" i="3" a="1"/>
  <c r="BZ9" i="3" a="1"/>
  <c r="CA9" i="3" a="1"/>
  <c r="CB9" i="3" a="1"/>
  <c r="CC9" i="3" a="1"/>
  <c r="BW9" i="3"/>
  <c r="BX9" i="3"/>
  <c r="BY9" i="3"/>
  <c r="BZ9" i="3"/>
  <c r="CA9" i="3"/>
  <c r="CB9" i="3"/>
  <c r="CC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F9" i="3"/>
  <c r="BG9" i="3"/>
  <c r="BH9" i="3"/>
  <c r="BI9" i="3"/>
  <c r="CG9" i="3"/>
  <c r="F10" i="3" a="1"/>
  <c r="F10" i="3"/>
  <c r="BK10" i="3"/>
  <c r="BV10" i="3" a="1"/>
  <c r="BV10" i="3"/>
  <c r="BW10" i="3" a="1"/>
  <c r="BX10" i="3" a="1"/>
  <c r="BY10" i="3" a="1"/>
  <c r="BZ10" i="3" a="1"/>
  <c r="CA10" i="3" a="1"/>
  <c r="CB10" i="3" a="1"/>
  <c r="CC10" i="3" a="1"/>
  <c r="BW10" i="3"/>
  <c r="BX10" i="3"/>
  <c r="BY10" i="3"/>
  <c r="BZ10" i="3"/>
  <c r="CA10" i="3"/>
  <c r="CB10" i="3"/>
  <c r="CC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CG10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F11" i="3" a="1"/>
  <c r="F11" i="3"/>
  <c r="CG11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F12" i="3" a="1"/>
  <c r="F12" i="3"/>
  <c r="CG12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F13" i="3" a="1"/>
  <c r="F13" i="3"/>
  <c r="CG13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F14" i="3" a="1"/>
  <c r="F14" i="3"/>
  <c r="BK14" i="3"/>
  <c r="BV14" i="3" a="1"/>
  <c r="BW14" i="3" a="1"/>
  <c r="BX14" i="3" a="1"/>
  <c r="BY14" i="3" a="1"/>
  <c r="BZ14" i="3" a="1"/>
  <c r="CA14" i="3" a="1"/>
  <c r="CB14" i="3" a="1"/>
  <c r="CC14" i="3" a="1"/>
  <c r="BV14" i="3"/>
  <c r="BW14" i="3"/>
  <c r="BX14" i="3"/>
  <c r="BY14" i="3"/>
  <c r="BZ14" i="3"/>
  <c r="CA14" i="3"/>
  <c r="CB14" i="3"/>
  <c r="CC14" i="3"/>
  <c r="CG14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F15" i="3" a="1"/>
  <c r="F15" i="3"/>
  <c r="BK15" i="3"/>
  <c r="BV15" i="3" a="1"/>
  <c r="BW15" i="3" a="1"/>
  <c r="BX15" i="3" a="1"/>
  <c r="BY15" i="3" a="1"/>
  <c r="BZ15" i="3" a="1"/>
  <c r="CA15" i="3" a="1"/>
  <c r="CB15" i="3" a="1"/>
  <c r="CC15" i="3" a="1"/>
  <c r="BV15" i="3"/>
  <c r="BW15" i="3"/>
  <c r="BX15" i="3"/>
  <c r="BY15" i="3"/>
  <c r="BZ15" i="3"/>
  <c r="CA15" i="3"/>
  <c r="CB15" i="3"/>
  <c r="CC15" i="3"/>
  <c r="CG15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F16" i="3" a="1"/>
  <c r="F16" i="3"/>
  <c r="BK16" i="3"/>
  <c r="BV16" i="3" a="1"/>
  <c r="BW16" i="3" a="1"/>
  <c r="BX16" i="3" a="1"/>
  <c r="BY16" i="3" a="1"/>
  <c r="BZ16" i="3" a="1"/>
  <c r="CA16" i="3" a="1"/>
  <c r="CB16" i="3" a="1"/>
  <c r="CC16" i="3" a="1"/>
  <c r="BV16" i="3"/>
  <c r="BW16" i="3"/>
  <c r="BX16" i="3"/>
  <c r="BY16" i="3"/>
  <c r="BZ16" i="3"/>
  <c r="CA16" i="3"/>
  <c r="CB16" i="3"/>
  <c r="CC16" i="3"/>
  <c r="CG16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F17" i="3" a="1"/>
  <c r="F17" i="3"/>
  <c r="BK17" i="3"/>
  <c r="BV17" i="3" a="1"/>
  <c r="BW17" i="3" a="1"/>
  <c r="BX17" i="3" a="1"/>
  <c r="BY17" i="3" a="1"/>
  <c r="BZ17" i="3" a="1"/>
  <c r="CA17" i="3" a="1"/>
  <c r="CB17" i="3" a="1"/>
  <c r="CC17" i="3" a="1"/>
  <c r="BV17" i="3"/>
  <c r="BW17" i="3"/>
  <c r="BX17" i="3"/>
  <c r="BY17" i="3"/>
  <c r="BZ17" i="3"/>
  <c r="CA17" i="3"/>
  <c r="CB17" i="3"/>
  <c r="CC17" i="3"/>
  <c r="CG17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F18" i="3" a="1"/>
  <c r="F18" i="3"/>
  <c r="BK18" i="3"/>
  <c r="BV18" i="3" a="1"/>
  <c r="BW18" i="3" a="1"/>
  <c r="BX18" i="3" a="1"/>
  <c r="BY18" i="3" a="1"/>
  <c r="BZ18" i="3" a="1"/>
  <c r="CA18" i="3" a="1"/>
  <c r="CB18" i="3" a="1"/>
  <c r="CC18" i="3" a="1"/>
  <c r="BV18" i="3"/>
  <c r="BW18" i="3"/>
  <c r="BX18" i="3"/>
  <c r="BY18" i="3"/>
  <c r="BZ18" i="3"/>
  <c r="CA18" i="3"/>
  <c r="CB18" i="3"/>
  <c r="CC18" i="3"/>
  <c r="CG18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F19" i="3" a="1"/>
  <c r="F19" i="3"/>
  <c r="BK19" i="3"/>
  <c r="BV19" i="3" a="1"/>
  <c r="BW19" i="3" a="1"/>
  <c r="BX19" i="3" a="1"/>
  <c r="BY19" i="3" a="1"/>
  <c r="BZ19" i="3" a="1"/>
  <c r="CA19" i="3" a="1"/>
  <c r="CB19" i="3" a="1"/>
  <c r="CC19" i="3" a="1"/>
  <c r="BV19" i="3"/>
  <c r="BW19" i="3"/>
  <c r="BX19" i="3"/>
  <c r="BY19" i="3"/>
  <c r="BZ19" i="3"/>
  <c r="CA19" i="3"/>
  <c r="CB19" i="3"/>
  <c r="CC19" i="3"/>
  <c r="CG19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F20" i="3" a="1"/>
  <c r="F20" i="3"/>
  <c r="BK20" i="3"/>
  <c r="BV20" i="3" a="1"/>
  <c r="BW20" i="3" a="1"/>
  <c r="BX20" i="3" a="1"/>
  <c r="BY20" i="3" a="1"/>
  <c r="BZ20" i="3" a="1"/>
  <c r="CA20" i="3" a="1"/>
  <c r="CB20" i="3" a="1"/>
  <c r="CC20" i="3" a="1"/>
  <c r="BV20" i="3"/>
  <c r="BW20" i="3"/>
  <c r="BX20" i="3"/>
  <c r="BY20" i="3"/>
  <c r="BZ20" i="3"/>
  <c r="CA20" i="3"/>
  <c r="CB20" i="3"/>
  <c r="CC20" i="3"/>
  <c r="CG20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F21" i="3" a="1"/>
  <c r="F21" i="3"/>
  <c r="BK21" i="3"/>
  <c r="BV21" i="3" a="1"/>
  <c r="BW21" i="3" a="1"/>
  <c r="BX21" i="3" a="1"/>
  <c r="BY21" i="3" a="1"/>
  <c r="BZ21" i="3" a="1"/>
  <c r="CA21" i="3" a="1"/>
  <c r="CB21" i="3" a="1"/>
  <c r="CC21" i="3" a="1"/>
  <c r="BV21" i="3"/>
  <c r="BW21" i="3"/>
  <c r="BX21" i="3"/>
  <c r="BY21" i="3"/>
  <c r="BZ21" i="3"/>
  <c r="CA21" i="3"/>
  <c r="CB21" i="3"/>
  <c r="CC21" i="3"/>
  <c r="CG21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F22" i="3" a="1"/>
  <c r="F22" i="3"/>
  <c r="BK22" i="3"/>
  <c r="BV22" i="3" a="1"/>
  <c r="BW22" i="3" a="1"/>
  <c r="BX22" i="3" a="1"/>
  <c r="BY22" i="3" a="1"/>
  <c r="BZ22" i="3" a="1"/>
  <c r="CA22" i="3" a="1"/>
  <c r="CB22" i="3" a="1"/>
  <c r="CC22" i="3" a="1"/>
  <c r="BV22" i="3"/>
  <c r="BW22" i="3"/>
  <c r="BX22" i="3"/>
  <c r="BY22" i="3"/>
  <c r="BZ22" i="3"/>
  <c r="CA22" i="3"/>
  <c r="CB22" i="3"/>
  <c r="CC22" i="3"/>
  <c r="CG22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F23" i="3" a="1"/>
  <c r="F23" i="3"/>
  <c r="BK23" i="3"/>
  <c r="BV23" i="3" a="1"/>
  <c r="BW23" i="3" a="1"/>
  <c r="BX23" i="3" a="1"/>
  <c r="BY23" i="3" a="1"/>
  <c r="BZ23" i="3" a="1"/>
  <c r="CA23" i="3" a="1"/>
  <c r="CB23" i="3" a="1"/>
  <c r="CC23" i="3" a="1"/>
  <c r="BV23" i="3"/>
  <c r="BW23" i="3"/>
  <c r="BX23" i="3"/>
  <c r="BY23" i="3"/>
  <c r="BZ23" i="3"/>
  <c r="CA23" i="3"/>
  <c r="CB23" i="3"/>
  <c r="CC23" i="3"/>
  <c r="CG23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F24" i="3" a="1"/>
  <c r="F24" i="3"/>
  <c r="BK24" i="3"/>
  <c r="BV24" i="3" a="1"/>
  <c r="BW24" i="3" a="1"/>
  <c r="BX24" i="3" a="1"/>
  <c r="BY24" i="3" a="1"/>
  <c r="BZ24" i="3" a="1"/>
  <c r="CA24" i="3" a="1"/>
  <c r="CB24" i="3" a="1"/>
  <c r="CC24" i="3" a="1"/>
  <c r="BV24" i="3"/>
  <c r="BW24" i="3"/>
  <c r="BX24" i="3"/>
  <c r="BY24" i="3"/>
  <c r="BZ24" i="3"/>
  <c r="CA24" i="3"/>
  <c r="CB24" i="3"/>
  <c r="CC24" i="3"/>
  <c r="CG24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F25" i="3" a="1"/>
  <c r="F25" i="3"/>
  <c r="BK25" i="3"/>
  <c r="BV25" i="3" a="1"/>
  <c r="BW25" i="3" a="1"/>
  <c r="BX25" i="3" a="1"/>
  <c r="BY25" i="3" a="1"/>
  <c r="BZ25" i="3" a="1"/>
  <c r="CA25" i="3" a="1"/>
  <c r="CB25" i="3" a="1"/>
  <c r="CC25" i="3" a="1"/>
  <c r="BV25" i="3"/>
  <c r="BW25" i="3"/>
  <c r="BX25" i="3"/>
  <c r="BY25" i="3"/>
  <c r="BZ25" i="3"/>
  <c r="CA25" i="3"/>
  <c r="CB25" i="3"/>
  <c r="CC25" i="3"/>
  <c r="CG25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F26" i="3" a="1"/>
  <c r="F26" i="3"/>
  <c r="BK26" i="3"/>
  <c r="BV26" i="3" a="1"/>
  <c r="BW26" i="3" a="1"/>
  <c r="BX26" i="3" a="1"/>
  <c r="BY26" i="3" a="1"/>
  <c r="BZ26" i="3" a="1"/>
  <c r="CA26" i="3" a="1"/>
  <c r="CB26" i="3" a="1"/>
  <c r="CC26" i="3" a="1"/>
  <c r="BV26" i="3"/>
  <c r="BW26" i="3"/>
  <c r="BX26" i="3"/>
  <c r="BY26" i="3"/>
  <c r="BZ26" i="3"/>
  <c r="CA26" i="3"/>
  <c r="CB26" i="3"/>
  <c r="CC26" i="3"/>
  <c r="CG26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F27" i="3" a="1"/>
  <c r="F27" i="3"/>
  <c r="BK27" i="3"/>
  <c r="BV27" i="3" a="1"/>
  <c r="BW27" i="3" a="1"/>
  <c r="BX27" i="3" a="1"/>
  <c r="BY27" i="3" a="1"/>
  <c r="BZ27" i="3" a="1"/>
  <c r="CA27" i="3" a="1"/>
  <c r="CB27" i="3" a="1"/>
  <c r="CC27" i="3" a="1"/>
  <c r="BV27" i="3"/>
  <c r="BW27" i="3"/>
  <c r="BX27" i="3"/>
  <c r="BY27" i="3"/>
  <c r="BZ27" i="3"/>
  <c r="CA27" i="3"/>
  <c r="CB27" i="3"/>
  <c r="CC27" i="3"/>
  <c r="CG27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F28" i="3" a="1"/>
  <c r="F28" i="3"/>
  <c r="BK28" i="3"/>
  <c r="BV28" i="3" a="1"/>
  <c r="BW28" i="3" a="1"/>
  <c r="BX28" i="3" a="1"/>
  <c r="BY28" i="3" a="1"/>
  <c r="BZ28" i="3" a="1"/>
  <c r="CA28" i="3" a="1"/>
  <c r="CB28" i="3" a="1"/>
  <c r="CC28" i="3" a="1"/>
  <c r="BV28" i="3"/>
  <c r="BW28" i="3"/>
  <c r="BX28" i="3"/>
  <c r="BY28" i="3"/>
  <c r="BZ28" i="3"/>
  <c r="CA28" i="3"/>
  <c r="CB28" i="3"/>
  <c r="CC28" i="3"/>
  <c r="CG28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29" i="3" a="1"/>
  <c r="F29" i="3"/>
  <c r="BK29" i="3"/>
  <c r="BV29" i="3" a="1"/>
  <c r="BW29" i="3" a="1"/>
  <c r="BX29" i="3" a="1"/>
  <c r="BY29" i="3" a="1"/>
  <c r="BZ29" i="3" a="1"/>
  <c r="CA29" i="3" a="1"/>
  <c r="CB29" i="3" a="1"/>
  <c r="CC29" i="3" a="1"/>
  <c r="BV29" i="3"/>
  <c r="BW29" i="3"/>
  <c r="BX29" i="3"/>
  <c r="BY29" i="3"/>
  <c r="BZ29" i="3"/>
  <c r="CA29" i="3"/>
  <c r="CB29" i="3"/>
  <c r="CC29" i="3"/>
  <c r="CG29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CG8" i="3"/>
  <c r="CI9" i="3" a="1"/>
  <c r="CI9" i="3"/>
  <c r="CI10" i="3" a="1"/>
  <c r="CI10" i="3"/>
  <c r="CI11" i="3" a="1"/>
  <c r="CI11" i="3"/>
  <c r="CI12" i="3" a="1"/>
  <c r="CI12" i="3"/>
  <c r="CI13" i="3" a="1"/>
  <c r="CI13" i="3"/>
  <c r="CI14" i="3" a="1"/>
  <c r="CI14" i="3"/>
  <c r="CI15" i="3" a="1"/>
  <c r="CI15" i="3"/>
  <c r="CI16" i="3" a="1"/>
  <c r="CI16" i="3"/>
  <c r="CI17" i="3" a="1"/>
  <c r="CI17" i="3"/>
  <c r="CI18" i="3" a="1"/>
  <c r="CI18" i="3"/>
  <c r="CI19" i="3" a="1"/>
  <c r="CI19" i="3"/>
  <c r="CI20" i="3" a="1"/>
  <c r="CI20" i="3"/>
  <c r="CI21" i="3" a="1"/>
  <c r="CI21" i="3"/>
  <c r="CI22" i="3" a="1"/>
  <c r="CI22" i="3"/>
  <c r="CI23" i="3" a="1"/>
  <c r="CI23" i="3"/>
  <c r="CI24" i="3" a="1"/>
  <c r="CI24" i="3"/>
  <c r="CI25" i="3" a="1"/>
  <c r="CI25" i="3"/>
  <c r="CI26" i="3" a="1"/>
  <c r="CI26" i="3"/>
  <c r="CI27" i="3" a="1"/>
  <c r="CI27" i="3"/>
  <c r="CI28" i="3" a="1"/>
  <c r="CI28" i="3"/>
  <c r="CI29" i="3" a="1"/>
  <c r="CI29" i="3"/>
  <c r="CI8" i="3" a="1"/>
  <c r="CI8" i="3"/>
  <c r="CJ9" i="3" a="1"/>
  <c r="CJ9" i="3"/>
  <c r="H9" i="3" a="1"/>
  <c r="H9" i="3"/>
  <c r="H10" i="3" a="1"/>
  <c r="H10" i="3"/>
  <c r="BK11" i="3"/>
  <c r="H11" i="3" a="1"/>
  <c r="H11" i="3"/>
  <c r="BK12" i="3"/>
  <c r="H12" i="3" a="1"/>
  <c r="H12" i="3"/>
  <c r="BK13" i="3"/>
  <c r="H13" i="3" a="1"/>
  <c r="H13" i="3"/>
  <c r="H14" i="3" a="1"/>
  <c r="H14" i="3"/>
  <c r="H15" i="3" a="1"/>
  <c r="H15" i="3"/>
  <c r="H16" i="3" a="1"/>
  <c r="H16" i="3"/>
  <c r="H17" i="3" a="1"/>
  <c r="H17" i="3"/>
  <c r="H18" i="3" a="1"/>
  <c r="H18" i="3"/>
  <c r="H19" i="3" a="1"/>
  <c r="H19" i="3"/>
  <c r="H20" i="3" a="1"/>
  <c r="H20" i="3"/>
  <c r="H21" i="3" a="1"/>
  <c r="H21" i="3"/>
  <c r="H22" i="3" a="1"/>
  <c r="H22" i="3"/>
  <c r="H23" i="3" a="1"/>
  <c r="H23" i="3"/>
  <c r="H24" i="3" a="1"/>
  <c r="H24" i="3"/>
  <c r="H25" i="3" a="1"/>
  <c r="H25" i="3"/>
  <c r="H26" i="3" a="1"/>
  <c r="H26" i="3"/>
  <c r="H27" i="3" a="1"/>
  <c r="H27" i="3"/>
  <c r="H28" i="3" a="1"/>
  <c r="H28" i="3"/>
  <c r="H29" i="3" a="1"/>
  <c r="H29" i="3"/>
  <c r="H8" i="3" a="1"/>
  <c r="H8" i="3"/>
  <c r="CJ8" i="3" a="1"/>
  <c r="CJ8" i="3"/>
  <c r="CK10" i="3"/>
  <c r="CK11" i="3"/>
  <c r="CK12" i="3"/>
  <c r="CK13" i="3"/>
  <c r="CK14" i="3"/>
  <c r="CK15" i="3"/>
  <c r="CK16" i="3"/>
  <c r="CK17" i="3"/>
  <c r="CK18" i="3"/>
  <c r="CK19" i="3"/>
  <c r="CK20" i="3"/>
  <c r="CK21" i="3"/>
  <c r="CK22" i="3"/>
  <c r="CK23" i="3"/>
  <c r="CK24" i="3"/>
  <c r="CK25" i="3"/>
  <c r="CK26" i="3"/>
  <c r="CK27" i="3"/>
  <c r="CK28" i="3"/>
  <c r="CK29" i="3"/>
  <c r="CK8" i="3"/>
  <c r="CK9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9" i="3"/>
  <c r="A10" i="3"/>
  <c r="D39" i="3"/>
  <c r="G39" i="3"/>
  <c r="J39" i="3"/>
  <c r="M39" i="3"/>
  <c r="P39" i="3"/>
  <c r="S39" i="3"/>
  <c r="V39" i="3"/>
  <c r="Y39" i="3"/>
  <c r="AB39" i="3"/>
  <c r="AE39" i="3"/>
  <c r="E34" i="3"/>
  <c r="I34" i="3"/>
  <c r="I6" i="3"/>
  <c r="CL8" i="3"/>
  <c r="M34" i="3"/>
  <c r="CL9" i="3"/>
  <c r="CL10" i="3"/>
  <c r="CL11" i="3"/>
  <c r="CL12" i="3"/>
  <c r="CL13" i="3"/>
  <c r="CL14" i="3"/>
  <c r="CL15" i="3"/>
  <c r="CL16" i="3"/>
  <c r="CL17" i="3"/>
  <c r="CL18" i="3"/>
  <c r="CL19" i="3"/>
  <c r="CL20" i="3"/>
  <c r="CL21" i="3"/>
  <c r="CL22" i="3"/>
  <c r="CL23" i="3"/>
  <c r="CL24" i="3"/>
  <c r="CL25" i="3"/>
  <c r="CL26" i="3"/>
  <c r="CL27" i="3"/>
  <c r="CL28" i="3"/>
  <c r="CL29" i="3"/>
  <c r="CM8" i="3"/>
  <c r="C8" i="3"/>
  <c r="Q34" i="3"/>
  <c r="CM9" i="3"/>
  <c r="C9" i="3"/>
  <c r="CM10" i="3"/>
  <c r="C10" i="3"/>
  <c r="CM12" i="3"/>
  <c r="C12" i="3"/>
  <c r="CM27" i="3"/>
  <c r="C27" i="3"/>
  <c r="CM13" i="3"/>
  <c r="C13" i="3"/>
  <c r="CM29" i="3"/>
  <c r="C29" i="3"/>
  <c r="CM28" i="3"/>
  <c r="C28" i="3"/>
  <c r="CM14" i="3"/>
  <c r="C14" i="3"/>
  <c r="CM15" i="3"/>
  <c r="C15" i="3"/>
  <c r="CM16" i="3"/>
  <c r="C16" i="3"/>
  <c r="CM18" i="3"/>
  <c r="C18" i="3"/>
  <c r="CM19" i="3"/>
  <c r="C19" i="3"/>
  <c r="CM22" i="3"/>
  <c r="C22" i="3"/>
  <c r="CM25" i="3"/>
  <c r="C25" i="3"/>
  <c r="CM23" i="3"/>
  <c r="C23" i="3"/>
  <c r="CM11" i="3"/>
  <c r="C11" i="3"/>
  <c r="CM17" i="3"/>
  <c r="C17" i="3"/>
  <c r="CM20" i="3"/>
  <c r="C20" i="3"/>
  <c r="CM26" i="3"/>
  <c r="C26" i="3"/>
  <c r="CM21" i="3"/>
  <c r="C21" i="3"/>
  <c r="CM24" i="3"/>
  <c r="C24" i="3"/>
  <c r="AC41" i="3"/>
  <c r="AB41" i="3"/>
  <c r="Y41" i="3"/>
  <c r="O41" i="3"/>
  <c r="AD41" i="3"/>
  <c r="Z41" i="3"/>
  <c r="P41" i="3"/>
  <c r="X41" i="3"/>
  <c r="B41" i="3"/>
  <c r="V41" i="3"/>
  <c r="W41" i="3"/>
  <c r="AE41" i="3"/>
  <c r="S41" i="3"/>
  <c r="L41" i="3"/>
  <c r="Q41" i="3"/>
  <c r="T41" i="3"/>
  <c r="U41" i="3"/>
  <c r="N41" i="3"/>
  <c r="M41" i="3"/>
  <c r="J41" i="3"/>
  <c r="AA41" i="3"/>
  <c r="AG41" i="3"/>
  <c r="K41" i="3"/>
  <c r="AF41" i="3"/>
  <c r="R41" i="3"/>
  <c r="K36" i="3"/>
  <c r="J36" i="3"/>
  <c r="I36" i="3"/>
  <c r="P36" i="3"/>
  <c r="D41" i="3"/>
  <c r="E41" i="3"/>
  <c r="G41" i="3"/>
  <c r="M36" i="3"/>
  <c r="H41" i="3"/>
  <c r="F36" i="3"/>
  <c r="C36" i="3"/>
  <c r="B36" i="3"/>
  <c r="A36" i="3"/>
  <c r="Q36" i="3"/>
  <c r="R36" i="3"/>
  <c r="U34" i="3"/>
  <c r="S36" i="3"/>
  <c r="T36" i="3"/>
  <c r="N36" i="3"/>
  <c r="G36" i="3"/>
  <c r="O36" i="3"/>
  <c r="E36" i="3"/>
  <c r="A41" i="3"/>
  <c r="H6" i="3"/>
  <c r="Y34" i="3"/>
  <c r="U36" i="3"/>
  <c r="V36" i="3"/>
  <c r="X36" i="3"/>
  <c r="W36" i="3"/>
  <c r="AA36" i="3"/>
  <c r="AC34" i="3"/>
  <c r="Y36" i="3"/>
  <c r="Z36" i="3"/>
  <c r="AB36" i="3"/>
  <c r="CJ10" i="3" a="1"/>
  <c r="CJ10" i="3"/>
  <c r="CJ11" i="3" a="1"/>
  <c r="CJ11" i="3"/>
  <c r="CJ12" i="3" a="1"/>
  <c r="CJ12" i="3"/>
  <c r="CJ13" i="3" a="1"/>
  <c r="CJ13" i="3"/>
  <c r="CJ14" i="3" a="1"/>
  <c r="CJ14" i="3"/>
  <c r="CJ15" i="3" a="1"/>
  <c r="CJ15" i="3"/>
  <c r="CJ16" i="3" a="1"/>
  <c r="CJ16" i="3"/>
  <c r="CJ17" i="3" a="1"/>
  <c r="CJ17" i="3"/>
  <c r="CJ18" i="3" a="1"/>
  <c r="CJ18" i="3"/>
  <c r="CJ19" i="3" a="1"/>
  <c r="CJ19" i="3"/>
  <c r="CJ20" i="3" a="1"/>
  <c r="CJ20" i="3"/>
  <c r="CJ21" i="3" a="1"/>
  <c r="CJ21" i="3"/>
  <c r="CJ22" i="3" a="1"/>
  <c r="CJ22" i="3"/>
  <c r="CJ23" i="3" a="1"/>
  <c r="CJ23" i="3"/>
  <c r="CJ24" i="3" a="1"/>
  <c r="CJ24" i="3"/>
  <c r="CJ25" i="3" a="1"/>
  <c r="CJ25" i="3"/>
  <c r="CJ26" i="3" a="1"/>
  <c r="CJ26" i="3"/>
  <c r="CJ27" i="3" a="1"/>
  <c r="CJ27" i="3"/>
  <c r="CJ28" i="3" a="1"/>
  <c r="CJ28" i="3"/>
  <c r="CJ29" i="3" a="1"/>
  <c r="CJ29" i="3"/>
  <c r="AE36" i="3"/>
  <c r="AC36" i="3"/>
  <c r="AF36" i="3"/>
  <c r="AD36" i="3"/>
  <c r="AG34" i="3"/>
  <c r="AG36" i="3"/>
  <c r="AH36" i="3"/>
  <c r="AI36" i="3"/>
  <c r="AJ36" i="3"/>
  <c r="F41" i="3"/>
  <c r="L36" i="3"/>
  <c r="I41" i="3"/>
  <c r="C41" i="3"/>
  <c r="D36" i="3"/>
  <c r="H3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<sst xmlns="http://schemas.openxmlformats.org/spreadsheetml/2006/main" count="1399" uniqueCount="1024">
  <si>
    <t>1A</t>
  </si>
  <si>
    <t>1B</t>
  </si>
  <si>
    <t>2A</t>
  </si>
  <si>
    <t>2B</t>
  </si>
  <si>
    <t>4A</t>
  </si>
  <si>
    <t>4B</t>
  </si>
  <si>
    <t>5A</t>
  </si>
  <si>
    <t>5B</t>
  </si>
  <si>
    <t>Solo</t>
  </si>
  <si>
    <t>Duett</t>
  </si>
  <si>
    <t>3A</t>
  </si>
  <si>
    <t>3B</t>
  </si>
  <si>
    <t>HAT</t>
  </si>
  <si>
    <t>TRE</t>
  </si>
  <si>
    <t>BM</t>
  </si>
  <si>
    <t>DD</t>
  </si>
  <si>
    <t>Hybrid</t>
  </si>
  <si>
    <t>TER</t>
  </si>
  <si>
    <t>NR</t>
  </si>
  <si>
    <t>AT</t>
  </si>
  <si>
    <t>Disziplin</t>
  </si>
  <si>
    <t>Verein</t>
  </si>
  <si>
    <t>Name</t>
  </si>
  <si>
    <t>AK</t>
  </si>
  <si>
    <t>Copy TECH</t>
  </si>
  <si>
    <t>Copy FREE</t>
  </si>
  <si>
    <t>Trans</t>
  </si>
  <si>
    <t xml:space="preserve">Code </t>
  </si>
  <si>
    <t>Mixed</t>
  </si>
  <si>
    <t>Team</t>
  </si>
  <si>
    <t>ACROBATIC</t>
  </si>
  <si>
    <t>COMBINATION</t>
  </si>
  <si>
    <t>Bonus</t>
  </si>
  <si>
    <t>ELEM</t>
  </si>
  <si>
    <t>B</t>
  </si>
  <si>
    <t>D</t>
  </si>
  <si>
    <t>C</t>
  </si>
  <si>
    <t>AB</t>
  </si>
  <si>
    <t>A</t>
  </si>
  <si>
    <t>J</t>
  </si>
  <si>
    <t>OFFEN</t>
  </si>
  <si>
    <t>T1</t>
  </si>
  <si>
    <t>T7</t>
  </si>
  <si>
    <t>T8</t>
  </si>
  <si>
    <t>R1</t>
  </si>
  <si>
    <t>R2</t>
  </si>
  <si>
    <t>R3</t>
  </si>
  <si>
    <t>R4</t>
  </si>
  <si>
    <t>C3</t>
  </si>
  <si>
    <t>C4</t>
  </si>
  <si>
    <t>C5</t>
  </si>
  <si>
    <t>C3+</t>
  </si>
  <si>
    <t>C4+</t>
  </si>
  <si>
    <t>C5+</t>
  </si>
  <si>
    <t>1PC</t>
  </si>
  <si>
    <t>2PC</t>
  </si>
  <si>
    <t>3PC</t>
  </si>
  <si>
    <t>4PC</t>
  </si>
  <si>
    <t>5PC</t>
  </si>
  <si>
    <t>6PC</t>
  </si>
  <si>
    <t>BONUS 1</t>
  </si>
  <si>
    <t>BONUS 2</t>
  </si>
  <si>
    <t>BONUS 3</t>
  </si>
  <si>
    <t>BONUS 4</t>
  </si>
  <si>
    <t>BONUS 5</t>
  </si>
  <si>
    <t>Wertung</t>
  </si>
  <si>
    <t>TB</t>
  </si>
  <si>
    <t>T2a</t>
  </si>
  <si>
    <t>T2b</t>
  </si>
  <si>
    <t>T3a</t>
  </si>
  <si>
    <t>T3b</t>
  </si>
  <si>
    <t>T3c</t>
  </si>
  <si>
    <t>T3d</t>
  </si>
  <si>
    <t>T4a</t>
  </si>
  <si>
    <t>T4b</t>
  </si>
  <si>
    <t>T4c</t>
  </si>
  <si>
    <t>T4d</t>
  </si>
  <si>
    <t>T4e</t>
  </si>
  <si>
    <t>T5a</t>
  </si>
  <si>
    <t>T5b</t>
  </si>
  <si>
    <t>T5c</t>
  </si>
  <si>
    <t>T5d</t>
  </si>
  <si>
    <t>T5e</t>
  </si>
  <si>
    <t>T6a</t>
  </si>
  <si>
    <t>T6b</t>
  </si>
  <si>
    <t>T6c</t>
  </si>
  <si>
    <t>T9a</t>
  </si>
  <si>
    <t>T9b</t>
  </si>
  <si>
    <t>SB</t>
  </si>
  <si>
    <t>SCB</t>
  </si>
  <si>
    <t>SCDB</t>
  </si>
  <si>
    <t>S1</t>
  </si>
  <si>
    <t>SC1</t>
  </si>
  <si>
    <t>SCD1</t>
  </si>
  <si>
    <t>S2</t>
  </si>
  <si>
    <t>SC2</t>
  </si>
  <si>
    <t>SCD2</t>
  </si>
  <si>
    <t>S3</t>
  </si>
  <si>
    <t>SC3</t>
  </si>
  <si>
    <t>SCD3</t>
  </si>
  <si>
    <t>S4</t>
  </si>
  <si>
    <t>SC4</t>
  </si>
  <si>
    <t>SCD4</t>
  </si>
  <si>
    <t>S5</t>
  </si>
  <si>
    <t>SC5</t>
  </si>
  <si>
    <t>SCD5</t>
  </si>
  <si>
    <t>S6</t>
  </si>
  <si>
    <t>SC6</t>
  </si>
  <si>
    <t>SCD6</t>
  </si>
  <si>
    <t>S7</t>
  </si>
  <si>
    <t>S8</t>
  </si>
  <si>
    <t>S9</t>
  </si>
  <si>
    <t>S10</t>
  </si>
  <si>
    <t>RB</t>
  </si>
  <si>
    <t>1RB</t>
  </si>
  <si>
    <t>2RB</t>
  </si>
  <si>
    <t>ROB</t>
  </si>
  <si>
    <t>RCB</t>
  </si>
  <si>
    <t>1R1</t>
  </si>
  <si>
    <t>2R1</t>
  </si>
  <si>
    <t>RD1</t>
  </si>
  <si>
    <t>RU1</t>
  </si>
  <si>
    <t>RO1</t>
  </si>
  <si>
    <t>RC1</t>
  </si>
  <si>
    <t>1R2</t>
  </si>
  <si>
    <t>2R2</t>
  </si>
  <si>
    <t>RD2</t>
  </si>
  <si>
    <t>RU2</t>
  </si>
  <si>
    <t>1R3</t>
  </si>
  <si>
    <t>2R3</t>
  </si>
  <si>
    <t>RU3</t>
  </si>
  <si>
    <t>1R4</t>
  </si>
  <si>
    <t>2R4</t>
  </si>
  <si>
    <t>RD4</t>
  </si>
  <si>
    <t>RU4</t>
  </si>
  <si>
    <t>1R5</t>
  </si>
  <si>
    <t>2R5</t>
  </si>
  <si>
    <t>RU5</t>
  </si>
  <si>
    <t>1R6</t>
  </si>
  <si>
    <t>2R6</t>
  </si>
  <si>
    <t>RD6</t>
  </si>
  <si>
    <t>RU6</t>
  </si>
  <si>
    <t>2R7</t>
  </si>
  <si>
    <t>RU7</t>
  </si>
  <si>
    <t>2R8</t>
  </si>
  <si>
    <t>RU8</t>
  </si>
  <si>
    <t>2R9</t>
  </si>
  <si>
    <t>RU9</t>
  </si>
  <si>
    <t>2R10</t>
  </si>
  <si>
    <t>RU10</t>
  </si>
  <si>
    <t>A1a</t>
  </si>
  <si>
    <t>A1b</t>
  </si>
  <si>
    <t>A1c</t>
  </si>
  <si>
    <t>A1d</t>
  </si>
  <si>
    <t>A2a</t>
  </si>
  <si>
    <t>A2b</t>
  </si>
  <si>
    <t>A3a</t>
  </si>
  <si>
    <t>A3b</t>
  </si>
  <si>
    <t>A4a</t>
  </si>
  <si>
    <t>A4b</t>
  </si>
  <si>
    <t>A5</t>
  </si>
  <si>
    <t>A6</t>
  </si>
  <si>
    <t>A7</t>
  </si>
  <si>
    <t>A8</t>
  </si>
  <si>
    <t>FB</t>
  </si>
  <si>
    <t>F1a</t>
  </si>
  <si>
    <t>F1b</t>
  </si>
  <si>
    <t>F1c</t>
  </si>
  <si>
    <t>F2a</t>
  </si>
  <si>
    <t>F2b</t>
  </si>
  <si>
    <t>F2c</t>
  </si>
  <si>
    <t>F3a</t>
  </si>
  <si>
    <t>F3b</t>
  </si>
  <si>
    <t>F3c</t>
  </si>
  <si>
    <t>F4a</t>
  </si>
  <si>
    <t>F4b</t>
  </si>
  <si>
    <t>F4c</t>
  </si>
  <si>
    <t>F4d</t>
  </si>
  <si>
    <t>F4e</t>
  </si>
  <si>
    <t>F4f</t>
  </si>
  <si>
    <t>F5a</t>
  </si>
  <si>
    <t>F5b</t>
  </si>
  <si>
    <t>F5c</t>
  </si>
  <si>
    <t>F6a</t>
  </si>
  <si>
    <t>F6b</t>
  </si>
  <si>
    <t>F6c</t>
  </si>
  <si>
    <t>F6d</t>
  </si>
  <si>
    <t>F7</t>
  </si>
  <si>
    <t>F8a</t>
  </si>
  <si>
    <t>F8b</t>
  </si>
  <si>
    <t>F9</t>
  </si>
  <si>
    <t>F10</t>
  </si>
  <si>
    <t>CB</t>
  </si>
  <si>
    <t>CB+</t>
  </si>
  <si>
    <t>C1a</t>
  </si>
  <si>
    <t>C1a+</t>
  </si>
  <si>
    <t>C1b</t>
  </si>
  <si>
    <t>C1b+</t>
  </si>
  <si>
    <t>C2a</t>
  </si>
  <si>
    <t>C2a+</t>
  </si>
  <si>
    <t>C2b</t>
  </si>
  <si>
    <t>C2b+</t>
  </si>
  <si>
    <t>C2c</t>
  </si>
  <si>
    <t>C2c+</t>
  </si>
  <si>
    <t>C6a</t>
  </si>
  <si>
    <t>C6a+</t>
  </si>
  <si>
    <t>C6b</t>
  </si>
  <si>
    <t>C6b+</t>
  </si>
  <si>
    <t>C7</t>
  </si>
  <si>
    <t>C7+</t>
  </si>
  <si>
    <t>TB*0,5</t>
  </si>
  <si>
    <t>T1*0,5</t>
  </si>
  <si>
    <t>T2a*0,5</t>
  </si>
  <si>
    <t>T2b*0,5</t>
  </si>
  <si>
    <t>T3a*0,5</t>
  </si>
  <si>
    <t>T3b*0,5</t>
  </si>
  <si>
    <t>T3c*0,5</t>
  </si>
  <si>
    <t>T3d*0,5</t>
  </si>
  <si>
    <t>T4a*0,5</t>
  </si>
  <si>
    <t>T4b*0,5</t>
  </si>
  <si>
    <t>T4c*0,5</t>
  </si>
  <si>
    <t>T4d*0,5</t>
  </si>
  <si>
    <t>T4e*0,5</t>
  </si>
  <si>
    <t>T5a*0,5</t>
  </si>
  <si>
    <t>T5b*0,5</t>
  </si>
  <si>
    <t>T5c*0,5</t>
  </si>
  <si>
    <t>T5d*0,5</t>
  </si>
  <si>
    <t>T5e*0,5</t>
  </si>
  <si>
    <t>T6a*0,5</t>
  </si>
  <si>
    <t>T6b*0,5</t>
  </si>
  <si>
    <t>T6c*0,5</t>
  </si>
  <si>
    <t>T7*0,5</t>
  </si>
  <si>
    <t>T8*0,5</t>
  </si>
  <si>
    <t>T9a*0,5</t>
  </si>
  <si>
    <t>T9b*0,5</t>
  </si>
  <si>
    <t>SB*0,5</t>
  </si>
  <si>
    <t>SCB*0,5</t>
  </si>
  <si>
    <t>SCDB*0,5</t>
  </si>
  <si>
    <t>S1*0,5</t>
  </si>
  <si>
    <t>SC1*0,5</t>
  </si>
  <si>
    <t>SCD1*0,5</t>
  </si>
  <si>
    <t>S2*0,5</t>
  </si>
  <si>
    <t>SC2*0,5</t>
  </si>
  <si>
    <t>SCD2*0,5</t>
  </si>
  <si>
    <t>S3*0,5</t>
  </si>
  <si>
    <t>SC3*0,5</t>
  </si>
  <si>
    <t>SCD3*0,5</t>
  </si>
  <si>
    <t>S4*0,5</t>
  </si>
  <si>
    <t>SC4*0,5</t>
  </si>
  <si>
    <t>SCD4*0,5</t>
  </si>
  <si>
    <t>S5*0,5</t>
  </si>
  <si>
    <t>SC5*0,5</t>
  </si>
  <si>
    <t>SCD5*0,5</t>
  </si>
  <si>
    <t>S6*0,5</t>
  </si>
  <si>
    <t>SC6*0,5</t>
  </si>
  <si>
    <t>SCD6*0,5</t>
  </si>
  <si>
    <t>S7*0,5</t>
  </si>
  <si>
    <t>S8*0,5</t>
  </si>
  <si>
    <t>S9*0,5</t>
  </si>
  <si>
    <t>S10*0,5</t>
  </si>
  <si>
    <t>RB*0,5</t>
  </si>
  <si>
    <t>1RB*0,5</t>
  </si>
  <si>
    <t>2RB*0,5</t>
  </si>
  <si>
    <t>ROB*0,5</t>
  </si>
  <si>
    <t>RCB*0,5</t>
  </si>
  <si>
    <t>R1*0,5</t>
  </si>
  <si>
    <t>1R1*0,5</t>
  </si>
  <si>
    <t>2R1*0,5</t>
  </si>
  <si>
    <t>RD1*0,5</t>
  </si>
  <si>
    <t>RU1*0,5</t>
  </si>
  <si>
    <t>RO1*0,5</t>
  </si>
  <si>
    <t>RC1*0,5</t>
  </si>
  <si>
    <t>R2*0,5</t>
  </si>
  <si>
    <t>1R2*0,5</t>
  </si>
  <si>
    <t>2R2*0,5</t>
  </si>
  <si>
    <t>RD2*0,5</t>
  </si>
  <si>
    <t>RU2*0,5</t>
  </si>
  <si>
    <t>R3*0,5</t>
  </si>
  <si>
    <t>1R3*0,5</t>
  </si>
  <si>
    <t>2R3*0,5</t>
  </si>
  <si>
    <t>RU3*0,5</t>
  </si>
  <si>
    <t>R4*0,5</t>
  </si>
  <si>
    <t>1R4*0,5</t>
  </si>
  <si>
    <t>2R4*0,5</t>
  </si>
  <si>
    <t>RD4*0,5</t>
  </si>
  <si>
    <t>RU4*0,5</t>
  </si>
  <si>
    <t>1R5*0,5</t>
  </si>
  <si>
    <t>2R5*0,5</t>
  </si>
  <si>
    <t>RU5*0,5</t>
  </si>
  <si>
    <t>1R6*0,5</t>
  </si>
  <si>
    <t>2R6*0,5</t>
  </si>
  <si>
    <t>RD6*0,5</t>
  </si>
  <si>
    <t>RU6*0,5</t>
  </si>
  <si>
    <t>2R7*0,5</t>
  </si>
  <si>
    <t>RU7*0,5</t>
  </si>
  <si>
    <t>2R8*0,5</t>
  </si>
  <si>
    <t>RU8*0,5</t>
  </si>
  <si>
    <t>2R9*0,5</t>
  </si>
  <si>
    <t>RU9*0,5</t>
  </si>
  <si>
    <t>2R10*0,5</t>
  </si>
  <si>
    <t>RU10*0,5</t>
  </si>
  <si>
    <t>AB*0,5</t>
  </si>
  <si>
    <t>A1a*0,5</t>
  </si>
  <si>
    <t>A1b*0,5</t>
  </si>
  <si>
    <t>A1c*0,5</t>
  </si>
  <si>
    <t>A1d*0,5</t>
  </si>
  <si>
    <t>A2a*0,5</t>
  </si>
  <si>
    <t>A2b*0,5</t>
  </si>
  <si>
    <t>A3a*0,5</t>
  </si>
  <si>
    <t>A3b*0,5</t>
  </si>
  <si>
    <t>A4a*0,5</t>
  </si>
  <si>
    <t>A4b*0,5</t>
  </si>
  <si>
    <t>A5*0,5</t>
  </si>
  <si>
    <t>A6*0,5</t>
  </si>
  <si>
    <t>A7*0,5</t>
  </si>
  <si>
    <t>A8*0,5</t>
  </si>
  <si>
    <t>FB*0,5</t>
  </si>
  <si>
    <t>F1a*0,5</t>
  </si>
  <si>
    <t>F1b*0,5</t>
  </si>
  <si>
    <t>F1c*0,5</t>
  </si>
  <si>
    <t>F2a*0,5</t>
  </si>
  <si>
    <t>F2b*0,5</t>
  </si>
  <si>
    <t>F2c*0,5</t>
  </si>
  <si>
    <t>F3a*0,5</t>
  </si>
  <si>
    <t>F3b*0,5</t>
  </si>
  <si>
    <t>F3c*0,5</t>
  </si>
  <si>
    <t>F4a*0,5</t>
  </si>
  <si>
    <t>F4b*0,5</t>
  </si>
  <si>
    <t>F4c*0,5</t>
  </si>
  <si>
    <t>F4d*0,5</t>
  </si>
  <si>
    <t>F4e*0,5</t>
  </si>
  <si>
    <t>F4f*0,5</t>
  </si>
  <si>
    <t>F5a*0,5</t>
  </si>
  <si>
    <t>F5b*0,5</t>
  </si>
  <si>
    <t>F5c*0,5</t>
  </si>
  <si>
    <t>F6a*0,5</t>
  </si>
  <si>
    <t>F6b*0,5</t>
  </si>
  <si>
    <t>F6c*0,5</t>
  </si>
  <si>
    <t>F6d*0,5</t>
  </si>
  <si>
    <t>F7*0,5</t>
  </si>
  <si>
    <t>F8a*0,5</t>
  </si>
  <si>
    <t>F8b*0,5</t>
  </si>
  <si>
    <t>F9*0,5</t>
  </si>
  <si>
    <t>F10*0,5</t>
  </si>
  <si>
    <t>CB*0,5</t>
  </si>
  <si>
    <t>CB+*0,5</t>
  </si>
  <si>
    <t>C1a*0,5</t>
  </si>
  <si>
    <t>C1a+*0,5</t>
  </si>
  <si>
    <t>C1b*0,5</t>
  </si>
  <si>
    <t>C1b+*0,5</t>
  </si>
  <si>
    <t>C2a*0,5</t>
  </si>
  <si>
    <t>C2a+*0,5</t>
  </si>
  <si>
    <t>C2b*0,5</t>
  </si>
  <si>
    <t>C2b+*0,5</t>
  </si>
  <si>
    <t>C2c*0,5</t>
  </si>
  <si>
    <t>C2c+*0,5</t>
  </si>
  <si>
    <t>C3*0,5</t>
  </si>
  <si>
    <t>C3+*0,5</t>
  </si>
  <si>
    <t>C4*0,5</t>
  </si>
  <si>
    <t>C4+*0,5</t>
  </si>
  <si>
    <t>C5*0,5</t>
  </si>
  <si>
    <t>C5+*0,5</t>
  </si>
  <si>
    <t>C6a*0,5</t>
  </si>
  <si>
    <t>C6a+*0,5</t>
  </si>
  <si>
    <t>C6b*0,5</t>
  </si>
  <si>
    <t>C6b+*0,5</t>
  </si>
  <si>
    <t>C7*0,5</t>
  </si>
  <si>
    <t>C7+*0,5</t>
  </si>
  <si>
    <t>TB*0,3</t>
  </si>
  <si>
    <t>T1*0,3</t>
  </si>
  <si>
    <t>T2a*0,3</t>
  </si>
  <si>
    <t>T2b*0,3</t>
  </si>
  <si>
    <t>T3a*0,3</t>
  </si>
  <si>
    <t>T3b*0,3</t>
  </si>
  <si>
    <t>T3c*0,3</t>
  </si>
  <si>
    <t>T3d*0,3</t>
  </si>
  <si>
    <t>T4a*0,3</t>
  </si>
  <si>
    <t>T4b*0,3</t>
  </si>
  <si>
    <t>T4c*0,3</t>
  </si>
  <si>
    <t>T4d*0,3</t>
  </si>
  <si>
    <t>T4e*0,3</t>
  </si>
  <si>
    <t>T5a*0,3</t>
  </si>
  <si>
    <t>T5b*0,3</t>
  </si>
  <si>
    <t>T5c*0,3</t>
  </si>
  <si>
    <t>T5d*0,3</t>
  </si>
  <si>
    <t>T5e*0,3</t>
  </si>
  <si>
    <t>T6a*0,3</t>
  </si>
  <si>
    <t>T6b*0,3</t>
  </si>
  <si>
    <t>T6c*0,3</t>
  </si>
  <si>
    <t>T7*0,3</t>
  </si>
  <si>
    <t>T8*0,3</t>
  </si>
  <si>
    <t>T9a*0,3</t>
  </si>
  <si>
    <t>T9b*0,3</t>
  </si>
  <si>
    <t>SB*0,3</t>
  </si>
  <si>
    <t>SCB*0,3</t>
  </si>
  <si>
    <t>SCDB*0,3</t>
  </si>
  <si>
    <t>S1*0,3</t>
  </si>
  <si>
    <t>SC1*0,3</t>
  </si>
  <si>
    <t>SCD1*0,3</t>
  </si>
  <si>
    <t>S2*0,3</t>
  </si>
  <si>
    <t>SC2*0,3</t>
  </si>
  <si>
    <t>SCD2*0,3</t>
  </si>
  <si>
    <t>S3*0,3</t>
  </si>
  <si>
    <t>SC3*0,3</t>
  </si>
  <si>
    <t>SCD3*0,3</t>
  </si>
  <si>
    <t>S4*0,3</t>
  </si>
  <si>
    <t>SC4*0,3</t>
  </si>
  <si>
    <t>SCD4*0,3</t>
  </si>
  <si>
    <t>S5*0,3</t>
  </si>
  <si>
    <t>SC5*0,3</t>
  </si>
  <si>
    <t>SCD5*0,3</t>
  </si>
  <si>
    <t>S6*0,3</t>
  </si>
  <si>
    <t>SC6*0,3</t>
  </si>
  <si>
    <t>SCD6*0,3</t>
  </si>
  <si>
    <t>S7*0,3</t>
  </si>
  <si>
    <t>S8*0,3</t>
  </si>
  <si>
    <t>S9*0,3</t>
  </si>
  <si>
    <t>S10*0,3</t>
  </si>
  <si>
    <t>RB*0,3</t>
  </si>
  <si>
    <t>1RB*0,3</t>
  </si>
  <si>
    <t>2RB*0,3</t>
  </si>
  <si>
    <t>ROB*0,3</t>
  </si>
  <si>
    <t>RCB*0,3</t>
  </si>
  <si>
    <t>R1*0,3</t>
  </si>
  <si>
    <t>1R1*0,3</t>
  </si>
  <si>
    <t>2R1*0,3</t>
  </si>
  <si>
    <t>RD1*0,3</t>
  </si>
  <si>
    <t>RU1*0,3</t>
  </si>
  <si>
    <t>RO1*0,3</t>
  </si>
  <si>
    <t>RC1*0,3</t>
  </si>
  <si>
    <t>R2*0,3</t>
  </si>
  <si>
    <t>1R2*0,3</t>
  </si>
  <si>
    <t>2R2*0,3</t>
  </si>
  <si>
    <t>RD2*0,3</t>
  </si>
  <si>
    <t>RU2*0,3</t>
  </si>
  <si>
    <t>R3*0,3</t>
  </si>
  <si>
    <t>1R3*0,3</t>
  </si>
  <si>
    <t>2R3*0,3</t>
  </si>
  <si>
    <t>RU3*0,3</t>
  </si>
  <si>
    <t>R4*0,3</t>
  </si>
  <si>
    <t>1R4*0,3</t>
  </si>
  <si>
    <t>2R4*0,3</t>
  </si>
  <si>
    <t>RD4*0,3</t>
  </si>
  <si>
    <t>RU4*0,3</t>
  </si>
  <si>
    <t>1R5*0,3</t>
  </si>
  <si>
    <t>2R5*0,3</t>
  </si>
  <si>
    <t>RU5*0,3</t>
  </si>
  <si>
    <t>1R6*0,3</t>
  </si>
  <si>
    <t>2R6*0,3</t>
  </si>
  <si>
    <t>RD6*0,3</t>
  </si>
  <si>
    <t>RU6*0,3</t>
  </si>
  <si>
    <t>2R7*0,3</t>
  </si>
  <si>
    <t>RU7*0,3</t>
  </si>
  <si>
    <t>2R8*0,3</t>
  </si>
  <si>
    <t>RU8*0,3</t>
  </si>
  <si>
    <t>2R9*0,3</t>
  </si>
  <si>
    <t>RU9*0,3</t>
  </si>
  <si>
    <t>2R10*0,3</t>
  </si>
  <si>
    <t>RU10*0,3</t>
  </si>
  <si>
    <t>AB*0,3</t>
  </si>
  <si>
    <t>A1a*0,3</t>
  </si>
  <si>
    <t>A1b*0,3</t>
  </si>
  <si>
    <t>A1c*0,3</t>
  </si>
  <si>
    <t>A1d*0,3</t>
  </si>
  <si>
    <t>A2a*0,3</t>
  </si>
  <si>
    <t>A2b*0,3</t>
  </si>
  <si>
    <t>A3a*0,3</t>
  </si>
  <si>
    <t>A3b*0,3</t>
  </si>
  <si>
    <t>A4a*0,3</t>
  </si>
  <si>
    <t>A4b*0,3</t>
  </si>
  <si>
    <t>A5*0,3</t>
  </si>
  <si>
    <t>A6*0,3</t>
  </si>
  <si>
    <t>A7*0,3</t>
  </si>
  <si>
    <t>A8*0,3</t>
  </si>
  <si>
    <t>FB*0,3</t>
  </si>
  <si>
    <t>F1a*0,3</t>
  </si>
  <si>
    <t>F1b*0,3</t>
  </si>
  <si>
    <t>F1c*0,3</t>
  </si>
  <si>
    <t>F2a*0,3</t>
  </si>
  <si>
    <t>F2b*0,3</t>
  </si>
  <si>
    <t>F2c*0,3</t>
  </si>
  <si>
    <t>F3a*0,3</t>
  </si>
  <si>
    <t>F3b*0,3</t>
  </si>
  <si>
    <t>F3c*0,3</t>
  </si>
  <si>
    <t>F4a*0,3</t>
  </si>
  <si>
    <t>F4b*0,3</t>
  </si>
  <si>
    <t>F4c*0,3</t>
  </si>
  <si>
    <t>F4d*0,3</t>
  </si>
  <si>
    <t>F4e*0,3</t>
  </si>
  <si>
    <t>F4f*0,3</t>
  </si>
  <si>
    <t>F5a*0,3</t>
  </si>
  <si>
    <t>F5b*0,3</t>
  </si>
  <si>
    <t>F5c*0,3</t>
  </si>
  <si>
    <t>F6a*0,3</t>
  </si>
  <si>
    <t>F6b*0,3</t>
  </si>
  <si>
    <t>F6c*0,3</t>
  </si>
  <si>
    <t>F6d*0,3</t>
  </si>
  <si>
    <t>F7*0,3</t>
  </si>
  <si>
    <t>F8a*0,3</t>
  </si>
  <si>
    <t>F8b*0,3</t>
  </si>
  <si>
    <t>F9*0,3</t>
  </si>
  <si>
    <t>F10*0,3</t>
  </si>
  <si>
    <t>CB*0,3</t>
  </si>
  <si>
    <t>CB+*0,3</t>
  </si>
  <si>
    <t>C1a*0,3</t>
  </si>
  <si>
    <t>C1a+*0,3</t>
  </si>
  <si>
    <t>C1b*0,3</t>
  </si>
  <si>
    <t>C1b+*0,3</t>
  </si>
  <si>
    <t>C2a*0,3</t>
  </si>
  <si>
    <t>C2a+*0,3</t>
  </si>
  <si>
    <t>C2b*0,3</t>
  </si>
  <si>
    <t>C2b+*0,3</t>
  </si>
  <si>
    <t>C2c*0,3</t>
  </si>
  <si>
    <t>C2c+*0,3</t>
  </si>
  <si>
    <t>C3*0,3</t>
  </si>
  <si>
    <t>C3+*0,3</t>
  </si>
  <si>
    <t>C4*0,3</t>
  </si>
  <si>
    <t>C4+*0,3</t>
  </si>
  <si>
    <t>C5*0,3</t>
  </si>
  <si>
    <t>C5+*0,3</t>
  </si>
  <si>
    <t>C6a*0,3</t>
  </si>
  <si>
    <t>C6a+*0,3</t>
  </si>
  <si>
    <t>C6b*0,3</t>
  </si>
  <si>
    <t>C6b+*0,3</t>
  </si>
  <si>
    <t>C7*0,3</t>
  </si>
  <si>
    <t>C7+*0,3</t>
  </si>
  <si>
    <t>Group</t>
  </si>
  <si>
    <t>Connstruction</t>
  </si>
  <si>
    <t>Connection</t>
  </si>
  <si>
    <t>Direction</t>
  </si>
  <si>
    <t>Pos 1</t>
  </si>
  <si>
    <t>Pos 2</t>
  </si>
  <si>
    <t>Rotation Base</t>
  </si>
  <si>
    <t>Rotation Plane</t>
  </si>
  <si>
    <t>GROUP A</t>
  </si>
  <si>
    <t>GROUP B</t>
  </si>
  <si>
    <t>GROUP C</t>
  </si>
  <si>
    <t>GROUP P</t>
  </si>
  <si>
    <t>Code</t>
  </si>
  <si>
    <t>Thr</t>
  </si>
  <si>
    <t>St</t>
  </si>
  <si>
    <t>Thr&gt;St</t>
  </si>
  <si>
    <t>P</t>
  </si>
  <si>
    <t>Shou</t>
  </si>
  <si>
    <t>StH</t>
  </si>
  <si>
    <t>Thr&gt;StH</t>
  </si>
  <si>
    <t>Knees</t>
  </si>
  <si>
    <t>Hand</t>
  </si>
  <si>
    <t>2SupU</t>
  </si>
  <si>
    <t>Thr&gt;Pair</t>
  </si>
  <si>
    <t>L</t>
  </si>
  <si>
    <t>Feet</t>
  </si>
  <si>
    <t>2SupD</t>
  </si>
  <si>
    <t>Thr&gt;FF</t>
  </si>
  <si>
    <t>DB</t>
  </si>
  <si>
    <t>Sq</t>
  </si>
  <si>
    <t>2SupM</t>
  </si>
  <si>
    <t>Thr&gt;F</t>
  </si>
  <si>
    <t>Chariot</t>
  </si>
  <si>
    <t>2Sup</t>
  </si>
  <si>
    <t>2SupD2F</t>
  </si>
  <si>
    <t>Thr^Lh</t>
  </si>
  <si>
    <t>2S</t>
  </si>
  <si>
    <t>2SupH</t>
  </si>
  <si>
    <t>Thr^2F</t>
  </si>
  <si>
    <t>Flower</t>
  </si>
  <si>
    <t>L2F+</t>
  </si>
  <si>
    <t>L+spot</t>
  </si>
  <si>
    <t>St&gt;</t>
  </si>
  <si>
    <t>Thr&gt;hand&gt;</t>
  </si>
  <si>
    <t>P4</t>
  </si>
  <si>
    <t>LH</t>
  </si>
  <si>
    <t>Thr+Thr</t>
  </si>
  <si>
    <t>Lh2F</t>
  </si>
  <si>
    <t>Sn</t>
  </si>
  <si>
    <t>Thr&gt;L</t>
  </si>
  <si>
    <t>Thr&gt;head&gt;</t>
  </si>
  <si>
    <t>2Sup+</t>
  </si>
  <si>
    <t>Thr&gt;Sq</t>
  </si>
  <si>
    <t>Thr&gt;St2</t>
  </si>
  <si>
    <t>1P1P</t>
  </si>
  <si>
    <t>SiA</t>
  </si>
  <si>
    <t>1P1F</t>
  </si>
  <si>
    <t>F2A</t>
  </si>
  <si>
    <t>Px1P</t>
  </si>
  <si>
    <t>FAb</t>
  </si>
  <si>
    <t>PP</t>
  </si>
  <si>
    <t>3pA</t>
  </si>
  <si>
    <t>FPx</t>
  </si>
  <si>
    <t>1FA</t>
  </si>
  <si>
    <t>FP</t>
  </si>
  <si>
    <t>HA</t>
  </si>
  <si>
    <t>FF</t>
  </si>
  <si>
    <t>SP+K</t>
  </si>
  <si>
    <t>FF/</t>
  </si>
  <si>
    <t>3pK</t>
  </si>
  <si>
    <t>PF</t>
  </si>
  <si>
    <t>3pb</t>
  </si>
  <si>
    <t>SiSb</t>
  </si>
  <si>
    <t>FA+PF</t>
  </si>
  <si>
    <t>Bp</t>
  </si>
  <si>
    <t>SP+L</t>
  </si>
  <si>
    <t>ShF</t>
  </si>
  <si>
    <t>SiF+Pb</t>
  </si>
  <si>
    <t>E</t>
  </si>
  <si>
    <t>ShF+P</t>
  </si>
  <si>
    <t>PH/</t>
  </si>
  <si>
    <t>L/SiF+P</t>
  </si>
  <si>
    <t>LiH</t>
  </si>
  <si>
    <t>4p</t>
  </si>
  <si>
    <t>AP</t>
  </si>
  <si>
    <t>2pA</t>
  </si>
  <si>
    <t>SiS</t>
  </si>
  <si>
    <t>4pAb</t>
  </si>
  <si>
    <t>FS</t>
  </si>
  <si>
    <t>Bb</t>
  </si>
  <si>
    <t>F1S</t>
  </si>
  <si>
    <t>2pk</t>
  </si>
  <si>
    <t>Le</t>
  </si>
  <si>
    <t>&gt;F1P</t>
  </si>
  <si>
    <t>Tow</t>
  </si>
  <si>
    <t>3pBb</t>
  </si>
  <si>
    <t>Li</t>
  </si>
  <si>
    <t>3pB+b</t>
  </si>
  <si>
    <t>Ch</t>
  </si>
  <si>
    <t>&gt;1P1P/</t>
  </si>
  <si>
    <t>Tw</t>
  </si>
  <si>
    <t>1Fxs/</t>
  </si>
  <si>
    <t>LayF</t>
  </si>
  <si>
    <t>On2b</t>
  </si>
  <si>
    <t>SiF</t>
  </si>
  <si>
    <t>2b/</t>
  </si>
  <si>
    <t>1FH+1FP</t>
  </si>
  <si>
    <t>S+</t>
  </si>
  <si>
    <t>1F1P</t>
  </si>
  <si>
    <t>1F1F</t>
  </si>
  <si>
    <t>Up</t>
  </si>
  <si>
    <t>Forw</t>
  </si>
  <si>
    <t>Back</t>
  </si>
  <si>
    <t>Side</t>
  </si>
  <si>
    <t>Rev</t>
  </si>
  <si>
    <t>Bln</t>
  </si>
  <si>
    <t>Position 1</t>
  </si>
  <si>
    <t>tk</t>
  </si>
  <si>
    <t>he</t>
  </si>
  <si>
    <t>pk</t>
  </si>
  <si>
    <t>vs</t>
  </si>
  <si>
    <t>kt</t>
  </si>
  <si>
    <t>gl</t>
  </si>
  <si>
    <t>ln</t>
  </si>
  <si>
    <t>ba</t>
  </si>
  <si>
    <t>sp</t>
  </si>
  <si>
    <t>sa</t>
  </si>
  <si>
    <t>ja</t>
  </si>
  <si>
    <t>ne</t>
  </si>
  <si>
    <t>rg</t>
  </si>
  <si>
    <t>ey</t>
  </si>
  <si>
    <t>sd</t>
  </si>
  <si>
    <t>mo</t>
  </si>
  <si>
    <t>sh</t>
  </si>
  <si>
    <t>spl</t>
  </si>
  <si>
    <t>hp</t>
  </si>
  <si>
    <t>sc</t>
  </si>
  <si>
    <t>co</t>
  </si>
  <si>
    <t>fl</t>
  </si>
  <si>
    <t>so</t>
  </si>
  <si>
    <t>tu</t>
  </si>
  <si>
    <t>pi</t>
  </si>
  <si>
    <t>bb</t>
  </si>
  <si>
    <t>bo</t>
  </si>
  <si>
    <t>wi</t>
  </si>
  <si>
    <t>ow</t>
  </si>
  <si>
    <t>dr</t>
  </si>
  <si>
    <t>qu</t>
  </si>
  <si>
    <t>Position 2</t>
  </si>
  <si>
    <t>2tk</t>
  </si>
  <si>
    <t>2he</t>
  </si>
  <si>
    <t>2vs</t>
  </si>
  <si>
    <t>2kt</t>
  </si>
  <si>
    <t>2gl</t>
  </si>
  <si>
    <t>2ln</t>
  </si>
  <si>
    <t>2ba</t>
  </si>
  <si>
    <t>2sp</t>
  </si>
  <si>
    <t>2sa</t>
  </si>
  <si>
    <t>2ja</t>
  </si>
  <si>
    <t>2ne</t>
  </si>
  <si>
    <t>2rg</t>
  </si>
  <si>
    <t>2ey</t>
  </si>
  <si>
    <t>2sd</t>
  </si>
  <si>
    <t>2mo</t>
  </si>
  <si>
    <t>2sh</t>
  </si>
  <si>
    <t>2spl</t>
  </si>
  <si>
    <t>2hp</t>
  </si>
  <si>
    <t>2sc</t>
  </si>
  <si>
    <t>2co</t>
  </si>
  <si>
    <t>2fl</t>
  </si>
  <si>
    <t>2so</t>
  </si>
  <si>
    <t>2tu</t>
  </si>
  <si>
    <t>2pi</t>
  </si>
  <si>
    <t>2bb</t>
  </si>
  <si>
    <t>2bo</t>
  </si>
  <si>
    <t>2wi</t>
  </si>
  <si>
    <t>2ow</t>
  </si>
  <si>
    <t>2dr</t>
  </si>
  <si>
    <t>2qu</t>
  </si>
  <si>
    <t>r0.5</t>
  </si>
  <si>
    <t>Cr0.5</t>
  </si>
  <si>
    <t>Pr</t>
  </si>
  <si>
    <t>r1</t>
  </si>
  <si>
    <t>Cr1</t>
  </si>
  <si>
    <t>Pr0.5</t>
  </si>
  <si>
    <t>r1.5</t>
  </si>
  <si>
    <t>Cr1.5</t>
  </si>
  <si>
    <t>Pr1</t>
  </si>
  <si>
    <t>r0,5/</t>
  </si>
  <si>
    <t>Cr0.5!</t>
  </si>
  <si>
    <t>Pr/</t>
  </si>
  <si>
    <t>r1/</t>
  </si>
  <si>
    <t>Cr1!</t>
  </si>
  <si>
    <t>Pr0.5/</t>
  </si>
  <si>
    <t>r1.5/</t>
  </si>
  <si>
    <t>Cr1.5!</t>
  </si>
  <si>
    <t>Pr1/</t>
  </si>
  <si>
    <t>r0.5+</t>
  </si>
  <si>
    <t>Cr0.5L</t>
  </si>
  <si>
    <t>P0.5h</t>
  </si>
  <si>
    <t>r1+</t>
  </si>
  <si>
    <t>CP0.5</t>
  </si>
  <si>
    <t>P1h</t>
  </si>
  <si>
    <t>r1.5+</t>
  </si>
  <si>
    <t>2F0.5</t>
  </si>
  <si>
    <t>Pr//</t>
  </si>
  <si>
    <t>r2+</t>
  </si>
  <si>
    <t>2F1</t>
  </si>
  <si>
    <t>pr0.5//</t>
  </si>
  <si>
    <t>r0.5!</t>
  </si>
  <si>
    <t>Pr1//</t>
  </si>
  <si>
    <t>r1!</t>
  </si>
  <si>
    <t>r1.5!</t>
  </si>
  <si>
    <t>r2!</t>
  </si>
  <si>
    <t>r/L</t>
  </si>
  <si>
    <t>r0.5L</t>
  </si>
  <si>
    <t>r1L</t>
  </si>
  <si>
    <t>d</t>
  </si>
  <si>
    <t>Ct0.5</t>
  </si>
  <si>
    <t>dt0.5</t>
  </si>
  <si>
    <t>Ct1</t>
  </si>
  <si>
    <t>dt1</t>
  </si>
  <si>
    <t>Ct1.5</t>
  </si>
  <si>
    <t>dt1.5</t>
  </si>
  <si>
    <t>Ct2</t>
  </si>
  <si>
    <t>dt2</t>
  </si>
  <si>
    <t>Ct2.5</t>
  </si>
  <si>
    <t>s1</t>
  </si>
  <si>
    <t>Ct3</t>
  </si>
  <si>
    <t>s1f</t>
  </si>
  <si>
    <t>Cd</t>
  </si>
  <si>
    <t>ss1</t>
  </si>
  <si>
    <t>Cdt0.5</t>
  </si>
  <si>
    <t>ss1f</t>
  </si>
  <si>
    <t>Cdt1</t>
  </si>
  <si>
    <t>s1.5</t>
  </si>
  <si>
    <t>Cdt1.5</t>
  </si>
  <si>
    <t>s1.5f</t>
  </si>
  <si>
    <t>Cs1</t>
  </si>
  <si>
    <t>s1.5o</t>
  </si>
  <si>
    <t>Css1</t>
  </si>
  <si>
    <t>s1.5fo</t>
  </si>
  <si>
    <t>Cs1.5</t>
  </si>
  <si>
    <t>s2</t>
  </si>
  <si>
    <t>Cs1.5o</t>
  </si>
  <si>
    <t>s2o</t>
  </si>
  <si>
    <t>Cf1</t>
  </si>
  <si>
    <t>s2f</t>
  </si>
  <si>
    <t>Cf1.5</t>
  </si>
  <si>
    <t>s2fo</t>
  </si>
  <si>
    <t>Cf2</t>
  </si>
  <si>
    <t>s2.5</t>
  </si>
  <si>
    <t>Cc</t>
  </si>
  <si>
    <t>s2.5f</t>
  </si>
  <si>
    <t>Cct0.5</t>
  </si>
  <si>
    <t>s3</t>
  </si>
  <si>
    <t>Cct1</t>
  </si>
  <si>
    <t>f1</t>
  </si>
  <si>
    <t>f1.5</t>
  </si>
  <si>
    <t>Cht0.5</t>
  </si>
  <si>
    <t>f2</t>
  </si>
  <si>
    <t>Cht1</t>
  </si>
  <si>
    <t>c</t>
  </si>
  <si>
    <t>Cs0.5t0.5</t>
  </si>
  <si>
    <t>ct0.5</t>
  </si>
  <si>
    <t>Chs1t0.5</t>
  </si>
  <si>
    <t>ct1</t>
  </si>
  <si>
    <t>Cs1t1</t>
  </si>
  <si>
    <t>h</t>
  </si>
  <si>
    <t>Cs1t1.5</t>
  </si>
  <si>
    <t>ht0.5</t>
  </si>
  <si>
    <t>Cs1t2</t>
  </si>
  <si>
    <t>ht1</t>
  </si>
  <si>
    <t>Css1t0.5</t>
  </si>
  <si>
    <t>hd</t>
  </si>
  <si>
    <t>Css1t1</t>
  </si>
  <si>
    <t>hs1</t>
  </si>
  <si>
    <t>Css1t1.5</t>
  </si>
  <si>
    <t>h0.5s1.5</t>
  </si>
  <si>
    <t>Css1t2</t>
  </si>
  <si>
    <t>h0.5s1</t>
  </si>
  <si>
    <t>Css1t2.5</t>
  </si>
  <si>
    <t>s1t0.5</t>
  </si>
  <si>
    <t>Cs1t1o</t>
  </si>
  <si>
    <t>s1t0.5f</t>
  </si>
  <si>
    <t>Cs1t1.5o</t>
  </si>
  <si>
    <t>s1t1</t>
  </si>
  <si>
    <t>Cs1t2o</t>
  </si>
  <si>
    <t>s1t1f</t>
  </si>
  <si>
    <t>Chs1</t>
  </si>
  <si>
    <t>s1t1.5</t>
  </si>
  <si>
    <t>s1.5t0.5</t>
  </si>
  <si>
    <t>s1.5t0.5f</t>
  </si>
  <si>
    <t>s1.5t0.5o</t>
  </si>
  <si>
    <t>s1.5t0.5fo</t>
  </si>
  <si>
    <t>s1.5t1</t>
  </si>
  <si>
    <t>s1.5t1.5</t>
  </si>
  <si>
    <t>s2t0.5</t>
  </si>
  <si>
    <t>s2t0.5f</t>
  </si>
  <si>
    <t>s2t0.5o</t>
  </si>
  <si>
    <t>s2t0.5fo</t>
  </si>
  <si>
    <t>s2t1</t>
  </si>
  <si>
    <t>s2t1o</t>
  </si>
  <si>
    <t>s2t1fo</t>
  </si>
  <si>
    <t>ss1t0.5</t>
  </si>
  <si>
    <t>ss1t0.5f</t>
  </si>
  <si>
    <t>ss1t1</t>
  </si>
  <si>
    <t>ss1t1f</t>
  </si>
  <si>
    <t>ss1t1.5</t>
  </si>
  <si>
    <t>ss1t2</t>
  </si>
  <si>
    <t>ss1t2.5</t>
  </si>
  <si>
    <t>ss1t3</t>
  </si>
  <si>
    <t>t0.5</t>
  </si>
  <si>
    <t>t1</t>
  </si>
  <si>
    <t>t1.5</t>
  </si>
  <si>
    <t>t2</t>
  </si>
  <si>
    <t>t2.5</t>
  </si>
  <si>
    <t>t3</t>
  </si>
  <si>
    <t>Dbl</t>
  </si>
  <si>
    <t>Pos3</t>
  </si>
  <si>
    <t>Jump</t>
  </si>
  <si>
    <t>Grip</t>
  </si>
  <si>
    <t>Twirl</t>
  </si>
  <si>
    <t>Jump&gt;</t>
  </si>
  <si>
    <t>UP</t>
  </si>
  <si>
    <t>Conn</t>
  </si>
  <si>
    <t>RotF</t>
  </si>
  <si>
    <t>On1Foot</t>
  </si>
  <si>
    <t>CH</t>
  </si>
  <si>
    <t>Catch</t>
  </si>
  <si>
    <t>Hold</t>
  </si>
  <si>
    <t>1F&gt;1F</t>
  </si>
  <si>
    <t>Movhead</t>
  </si>
  <si>
    <t>Split</t>
  </si>
  <si>
    <t>SdUp</t>
  </si>
  <si>
    <t>Porp</t>
  </si>
  <si>
    <t>Hula</t>
  </si>
  <si>
    <t>Moon</t>
  </si>
  <si>
    <t>Slip</t>
  </si>
  <si>
    <t>Spich</t>
  </si>
  <si>
    <t>RetSq</t>
  </si>
  <si>
    <t>Wave</t>
  </si>
  <si>
    <t>Bey</t>
  </si>
  <si>
    <t>Trav</t>
  </si>
  <si>
    <t>RetPa</t>
  </si>
  <si>
    <t>Mov</t>
  </si>
  <si>
    <t>Run</t>
  </si>
  <si>
    <t>Stand</t>
  </si>
  <si>
    <t>BRun</t>
  </si>
  <si>
    <t>Dive</t>
  </si>
  <si>
    <t>Cx</t>
  </si>
  <si>
    <t>Ps1</t>
  </si>
  <si>
    <t>Ps1t0.5</t>
  </si>
  <si>
    <t>C-Roll</t>
  </si>
  <si>
    <t>Ps1op</t>
  </si>
  <si>
    <t>Turn</t>
  </si>
  <si>
    <t>Ps1t0,5o</t>
  </si>
  <si>
    <t>Ps1t1</t>
  </si>
  <si>
    <t>CH+</t>
  </si>
  <si>
    <t>Roll</t>
  </si>
  <si>
    <t>Box</t>
  </si>
  <si>
    <t>Spider</t>
  </si>
  <si>
    <t>Climb</t>
  </si>
  <si>
    <t>Fall</t>
  </si>
  <si>
    <t>FTurn</t>
  </si>
  <si>
    <t>Swim</t>
  </si>
  <si>
    <t>Arch</t>
  </si>
  <si>
    <t>SOLO FREE</t>
  </si>
  <si>
    <t>SOLO TECH</t>
  </si>
  <si>
    <t>DUETT TECH</t>
  </si>
  <si>
    <t>DUETT FREE</t>
  </si>
  <si>
    <t>MIXED TECH</t>
  </si>
  <si>
    <t>MIXED FREE</t>
  </si>
  <si>
    <t>TEAM TECH</t>
  </si>
  <si>
    <t>TEAM FREE</t>
  </si>
  <si>
    <t>Start</t>
  </si>
  <si>
    <t>End</t>
  </si>
  <si>
    <t>Hybrid Calculator</t>
  </si>
  <si>
    <t>WR</t>
  </si>
  <si>
    <t>Unterschrift Wertungsrichter</t>
  </si>
  <si>
    <t>Acro-A</t>
  </si>
  <si>
    <t>Acro-B</t>
  </si>
  <si>
    <t>Acro-C</t>
  </si>
  <si>
    <t>Acro-P</t>
  </si>
  <si>
    <t>Tabelle1</t>
  </si>
  <si>
    <t>Tabelle2</t>
  </si>
  <si>
    <t>Tabelle3</t>
  </si>
  <si>
    <t>Tabelle4</t>
  </si>
  <si>
    <t>Tabelle5</t>
  </si>
  <si>
    <t>Tabelle6</t>
  </si>
  <si>
    <t>Tabelle7</t>
  </si>
  <si>
    <t>Tabelle8</t>
  </si>
  <si>
    <t>Tabelle9</t>
  </si>
  <si>
    <t>Tabelle10</t>
  </si>
  <si>
    <t>ACRO CODE</t>
  </si>
  <si>
    <t>L»</t>
  </si>
  <si>
    <t>L!»</t>
  </si>
  <si>
    <t>Lf»</t>
  </si>
  <si>
    <t>L!f»</t>
  </si>
  <si>
    <t>L!r0.5»</t>
  </si>
  <si>
    <t>L!</t>
  </si>
  <si>
    <t>L!r1»</t>
  </si>
  <si>
    <t>L!fr0.5»</t>
  </si>
  <si>
    <t>Lr0.5</t>
  </si>
  <si>
    <t>SL&gt;</t>
  </si>
  <si>
    <t>L!r0.5</t>
  </si>
  <si>
    <t>Lfr0.5</t>
  </si>
  <si>
    <t>L!f</t>
  </si>
  <si>
    <t>SL!&gt;</t>
  </si>
  <si>
    <t>Lr1</t>
  </si>
  <si>
    <t>W!»</t>
  </si>
  <si>
    <t>L!r1</t>
  </si>
  <si>
    <t>L!fr0.5</t>
  </si>
  <si>
    <t>SL!f&gt;</t>
  </si>
  <si>
    <t>SL!r0.5&gt;</t>
  </si>
  <si>
    <t>SL!r1&gt;</t>
  </si>
  <si>
    <t>Jr0.5</t>
  </si>
  <si>
    <t>Jf</t>
  </si>
  <si>
    <t>W!d</t>
  </si>
  <si>
    <t>L!fr1</t>
  </si>
  <si>
    <t>SL!fr0.5&gt;</t>
  </si>
  <si>
    <t>SL!fr1&gt;</t>
  </si>
  <si>
    <t>W!r0.5</t>
  </si>
  <si>
    <t>W!f</t>
  </si>
  <si>
    <t>Jd</t>
  </si>
  <si>
    <t>W!s0.5</t>
  </si>
  <si>
    <t>W!fr0.5</t>
  </si>
  <si>
    <t>Jpd</t>
  </si>
  <si>
    <t>W!r1</t>
  </si>
  <si>
    <t>W!fr1</t>
  </si>
  <si>
    <t>Js0.5t0.5</t>
  </si>
  <si>
    <t>W!s0.5t0.5</t>
  </si>
  <si>
    <t>Js1B</t>
  </si>
  <si>
    <t>W!fr1.5</t>
  </si>
  <si>
    <t>JBs1t0.5</t>
  </si>
  <si>
    <t>Jfs1B</t>
  </si>
  <si>
    <t>Js1F</t>
  </si>
  <si>
    <t>Js1B+f</t>
  </si>
  <si>
    <t>Js1B+pf</t>
  </si>
  <si>
    <t>W!s1F</t>
  </si>
  <si>
    <t>JsF1B</t>
  </si>
  <si>
    <t>BONUS</t>
  </si>
  <si>
    <t>Acro Calculator</t>
  </si>
  <si>
    <t>Pair-Acro</t>
  </si>
  <si>
    <t>COUNTER WAHR</t>
  </si>
  <si>
    <t>COUNTER UP</t>
  </si>
  <si>
    <t>COUNTER RESULT</t>
  </si>
  <si>
    <t>COACH CARD</t>
  </si>
  <si>
    <t>Pair Acro Calculator</t>
  </si>
  <si>
    <t>StNr</t>
  </si>
  <si>
    <t>SuCon</t>
  </si>
  <si>
    <t>ChoHy</t>
  </si>
  <si>
    <t>HybridD</t>
  </si>
  <si>
    <t>HybridC</t>
  </si>
  <si>
    <t>HybridS</t>
  </si>
  <si>
    <t>Anleitung zum Ausfüllen der Coach Card</t>
  </si>
  <si>
    <t xml:space="preserve">1. </t>
  </si>
  <si>
    <t>Bitte die Kopfzeilen vollständig ausfüllen.</t>
  </si>
  <si>
    <t xml:space="preserve">2. </t>
  </si>
  <si>
    <t>2. a.</t>
  </si>
  <si>
    <t>2. b.</t>
  </si>
  <si>
    <t>Nummer.</t>
  </si>
  <si>
    <t>2. c.</t>
  </si>
  <si>
    <r>
      <t xml:space="preserve">Die Auswahl von </t>
    </r>
    <r>
      <rPr>
        <b/>
        <sz val="11"/>
        <color theme="1"/>
        <rFont val="Calibri"/>
        <family val="2"/>
        <scheme val="minor"/>
      </rPr>
      <t>Hybrid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HybridC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HybirdS</t>
    </r>
    <r>
      <rPr>
        <sz val="11"/>
        <color theme="1"/>
        <rFont val="Calibri"/>
        <family val="2"/>
        <scheme val="minor"/>
      </rPr>
      <t xml:space="preserve"> und </t>
    </r>
    <r>
      <rPr>
        <b/>
        <sz val="11"/>
        <color theme="1"/>
        <rFont val="Calibri"/>
        <family val="2"/>
        <scheme val="minor"/>
      </rPr>
      <t>HybridD</t>
    </r>
    <r>
      <rPr>
        <sz val="11"/>
        <color theme="1"/>
        <rFont val="Calibri"/>
        <family val="2"/>
        <scheme val="minor"/>
      </rPr>
      <t xml:space="preserve"> schaltet den Kalkulator auf der  </t>
    </r>
  </si>
  <si>
    <t>Vorauswahl rechts frei.</t>
  </si>
  <si>
    <t>Wie bei den Hybrids werden die Felder für Code und DD ebenfalls automatisch befüllt.</t>
  </si>
  <si>
    <t>2. d.</t>
  </si>
  <si>
    <t>2. e.</t>
  </si>
  <si>
    <r>
      <t xml:space="preserve">Die Auswahl von </t>
    </r>
    <r>
      <rPr>
        <b/>
        <sz val="11"/>
        <color theme="1"/>
        <rFont val="Calibri"/>
        <family val="2"/>
        <scheme val="minor"/>
      </rPr>
      <t xml:space="preserve">Acro-A, -B, -C </t>
    </r>
    <r>
      <rPr>
        <sz val="11"/>
        <color theme="1"/>
        <rFont val="Calibri"/>
        <family val="2"/>
        <scheme val="minor"/>
      </rPr>
      <t>oder</t>
    </r>
    <r>
      <rPr>
        <b/>
        <sz val="11"/>
        <color theme="1"/>
        <rFont val="Calibri"/>
        <family val="2"/>
        <scheme val="minor"/>
      </rPr>
      <t xml:space="preserve"> -P</t>
    </r>
    <r>
      <rPr>
        <sz val="11"/>
        <color theme="1"/>
        <rFont val="Calibri"/>
        <family val="2"/>
        <scheme val="minor"/>
      </rPr>
      <t xml:space="preserve"> schaltet den Agro-Kalkulator mit der entsprechend</t>
    </r>
  </si>
  <si>
    <r>
      <rPr>
        <b/>
        <sz val="11"/>
        <color theme="1"/>
        <rFont val="Calibri"/>
        <family val="2"/>
        <scheme val="minor"/>
      </rPr>
      <t>TRE</t>
    </r>
    <r>
      <rPr>
        <sz val="11"/>
        <color theme="1"/>
        <rFont val="Calibri"/>
        <family val="2"/>
        <scheme val="minor"/>
      </rPr>
      <t xml:space="preserve"> schaltet die Zeile für die Auswahl eines technischen Elements frei. </t>
    </r>
  </si>
  <si>
    <t xml:space="preserve">3. </t>
  </si>
  <si>
    <r>
      <rPr>
        <b/>
        <sz val="11"/>
        <color theme="1"/>
        <rFont val="Calibri"/>
        <family val="2"/>
        <scheme val="minor"/>
      </rPr>
      <t>Transitions</t>
    </r>
    <r>
      <rPr>
        <sz val="11"/>
        <color theme="1"/>
        <rFont val="Calibri"/>
        <family val="2"/>
        <scheme val="minor"/>
      </rPr>
      <t xml:space="preserve"> verpflichtent.</t>
    </r>
  </si>
  <si>
    <t xml:space="preserve">Hinweis: </t>
  </si>
  <si>
    <t>Entsprechend der getroffenen Auswahl werden die anderen Funktionen freigeschaltet.</t>
  </si>
  <si>
    <r>
      <rPr>
        <b/>
        <sz val="11"/>
        <color theme="1"/>
        <rFont val="Calibri"/>
        <family val="2"/>
        <scheme val="minor"/>
      </rPr>
      <t>Trans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SuCon</t>
    </r>
    <r>
      <rPr>
        <sz val="11"/>
        <color theme="1"/>
        <rFont val="Calibri"/>
        <family val="2"/>
        <scheme val="minor"/>
      </rPr>
      <t xml:space="preserve"> und </t>
    </r>
    <r>
      <rPr>
        <b/>
        <sz val="11"/>
        <color theme="1"/>
        <rFont val="Calibri"/>
        <family val="2"/>
        <scheme val="minor"/>
      </rPr>
      <t>ChoHy</t>
    </r>
    <r>
      <rPr>
        <sz val="11"/>
        <color theme="1"/>
        <rFont val="Calibri"/>
        <family val="2"/>
        <scheme val="minor"/>
      </rPr>
      <t xml:space="preserve"> benötigen keine weitere Eingaben.</t>
    </r>
  </si>
  <si>
    <t xml:space="preserve">rechten Seite frei. Die Werte werden automatisch in den Code übertragen und der DD </t>
  </si>
  <si>
    <r>
      <rPr>
        <b/>
        <sz val="11"/>
        <color theme="1"/>
        <rFont val="Calibri"/>
        <family val="2"/>
        <scheme val="minor"/>
      </rPr>
      <t>HybridS</t>
    </r>
    <r>
      <rPr>
        <sz val="11"/>
        <color theme="1"/>
        <rFont val="Calibri"/>
        <family val="2"/>
        <scheme val="minor"/>
      </rPr>
      <t xml:space="preserve"> und </t>
    </r>
    <r>
      <rPr>
        <b/>
        <sz val="11"/>
        <color theme="1"/>
        <rFont val="Calibri"/>
        <family val="2"/>
        <scheme val="minor"/>
      </rPr>
      <t>HybridD</t>
    </r>
    <r>
      <rPr>
        <sz val="11"/>
        <color theme="1"/>
        <rFont val="Calibri"/>
        <family val="2"/>
        <scheme val="minor"/>
      </rPr>
      <t xml:space="preserve"> markieren die Solo- bzw. Duett-Hybrids in der Kombination.</t>
    </r>
  </si>
  <si>
    <t>werden. Gemäß der gewälten Kategorie ist nicht in allen Feldern eine Auswahl möglich.</t>
  </si>
  <si>
    <t>Zum Beispiel keine Connection in einem Agro der Kategorie A.</t>
  </si>
  <si>
    <r>
      <rPr>
        <b/>
        <sz val="11"/>
        <color theme="1"/>
        <rFont val="Calibri"/>
        <family val="2"/>
        <scheme val="minor"/>
      </rPr>
      <t>HybridC</t>
    </r>
    <r>
      <rPr>
        <sz val="11"/>
        <color theme="1"/>
        <rFont val="Calibri"/>
        <family val="2"/>
        <scheme val="minor"/>
      </rPr>
      <t xml:space="preserve"> markiert den Hybrid mit Kettenreaktion in der Technisch Kür Gruppe. </t>
    </r>
  </si>
  <si>
    <t>mit der Endzeit +1 Sekunde des vorhergenden Elements.</t>
  </si>
  <si>
    <t>Der Kalkulatur prüft nicht auf Regelverstösse!</t>
  </si>
  <si>
    <t>Es gelten die aktuellen Bestimmungen des DSV sowie von World Aquatics.</t>
  </si>
  <si>
    <r>
      <t xml:space="preserve">Da </t>
    </r>
    <r>
      <rPr>
        <b/>
        <sz val="11"/>
        <color theme="1"/>
        <rFont val="Calibri"/>
        <family val="2"/>
        <scheme val="minor"/>
      </rPr>
      <t>ChoHy</t>
    </r>
    <r>
      <rPr>
        <sz val="11"/>
        <color theme="1"/>
        <rFont val="Calibri"/>
        <family val="2"/>
        <scheme val="minor"/>
      </rPr>
      <t xml:space="preserve"> ein von den Wertungsrichtern bewertetes Element ist erhält es eine laufende </t>
    </r>
  </si>
  <si>
    <r>
      <t xml:space="preserve">ermittelt. Eine manuelle Eingabe von DD, Code oder Bonus ist </t>
    </r>
    <r>
      <rPr>
        <b/>
        <sz val="11"/>
        <color theme="1"/>
        <rFont val="Calibri"/>
        <family val="2"/>
        <scheme val="minor"/>
      </rPr>
      <t xml:space="preserve">nicht </t>
    </r>
    <r>
      <rPr>
        <sz val="11"/>
        <color theme="1"/>
        <rFont val="Calibri"/>
        <family val="2"/>
        <scheme val="minor"/>
      </rPr>
      <t>möglich.</t>
    </r>
  </si>
  <si>
    <t>Eine falsche Auswahl (oder keine) führt zur entsprechenden Bewertung (BM) durch die DTC.</t>
  </si>
  <si>
    <r>
      <t xml:space="preserve">Die Auswahl von </t>
    </r>
    <r>
      <rPr>
        <b/>
        <sz val="11"/>
        <color theme="1"/>
        <rFont val="Calibri"/>
        <family val="2"/>
        <scheme val="minor"/>
      </rPr>
      <t>Pair-Acro</t>
    </r>
    <r>
      <rPr>
        <sz val="11"/>
        <color theme="1"/>
        <rFont val="Calibri"/>
        <family val="2"/>
        <scheme val="minor"/>
      </rPr>
      <t xml:space="preserve"> in Duett und Mixed Duett aktiviert den Pair-Kalkulator.</t>
    </r>
  </si>
  <si>
    <t xml:space="preserve">Die Startzeit für ein Element wird automatisch ausgefüllt. Entweder mit 00:00 am Anfang oder </t>
  </si>
  <si>
    <t xml:space="preserve">Dazu muss die Endzeit jedes Elements entsprechend manuell eingegeben werden. </t>
  </si>
  <si>
    <r>
      <t xml:space="preserve">Mit dem gelben </t>
    </r>
    <r>
      <rPr>
        <b/>
        <sz val="11"/>
        <color theme="1"/>
        <rFont val="Calibri"/>
        <family val="2"/>
        <scheme val="minor"/>
      </rPr>
      <t>Button</t>
    </r>
    <r>
      <rPr>
        <sz val="11"/>
        <color theme="1"/>
        <rFont val="Calibri"/>
        <family val="2"/>
        <scheme val="minor"/>
      </rPr>
      <t xml:space="preserve"> kann an die entsprechende Stelle rechts im Dokument gesprungen</t>
    </r>
  </si>
  <si>
    <r>
      <t xml:space="preserve">Diese </t>
    </r>
    <r>
      <rPr>
        <b/>
        <sz val="11"/>
        <color theme="1"/>
        <rFont val="Calibri"/>
        <family val="2"/>
        <scheme val="minor"/>
      </rPr>
      <t xml:space="preserve">müssen </t>
    </r>
    <r>
      <rPr>
        <sz val="11"/>
        <color theme="1"/>
        <rFont val="Calibri"/>
        <family val="2"/>
        <scheme val="minor"/>
      </rPr>
      <t>verwenden werden, damit die DTC die jeweiligen Elemente erkennen können.</t>
    </r>
  </si>
  <si>
    <t>Die Felder StNr und WR bitte frei lassen.</t>
  </si>
  <si>
    <r>
      <rPr>
        <b/>
        <sz val="11"/>
        <color theme="1"/>
        <rFont val="Calibri"/>
        <family val="2"/>
        <scheme val="minor"/>
      </rPr>
      <t>Disziplin muss</t>
    </r>
    <r>
      <rPr>
        <sz val="11"/>
        <color theme="1"/>
        <rFont val="Calibri"/>
        <family val="2"/>
        <scheme val="minor"/>
      </rPr>
      <t xml:space="preserve"> zwingenden ausgefüllt werden, damit die Coach Card funktioniert! </t>
    </r>
  </si>
  <si>
    <t>Jede Zeile beginnt mit der Auswahl eines Werts für die Spalte ELEM.</t>
  </si>
  <si>
    <r>
      <t>Die Eingabe von Zeiten ist verpflichten!</t>
    </r>
    <r>
      <rPr>
        <sz val="11"/>
        <color theme="1"/>
        <rFont val="Calibri"/>
        <family val="2"/>
        <scheme val="minor"/>
      </rPr>
      <t xml:space="preserve"> Daraus folgend ist auch die Eingabe der </t>
    </r>
  </si>
  <si>
    <t>Bonus 1</t>
  </si>
  <si>
    <t>Bonus 2</t>
  </si>
  <si>
    <t>BAKMS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</si>
</sst>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164" fontId="6" fillId="0" borderId="0" xfId="0" applyNumberFormat="1" applyFont="1" applyAlignment="1">
      <alignment horizontal="left"/>
    </xf>
    <xf numFmtId="164" fontId="7" fillId="0" borderId="0" xfId="0" applyNumberFormat="1" applyFont="1"/>
    <xf numFmtId="0" fontId="1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20" fontId="0" fillId="0" borderId="0" xfId="0" applyNumberFormat="1"/>
    <xf numFmtId="20" fontId="9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14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vertical="top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1" xfId="0" applyBorder="1"/>
    <xf numFmtId="0" fontId="0" fillId="0" borderId="23" xfId="0" applyBorder="1"/>
    <xf numFmtId="0" fontId="0" fillId="0" borderId="17" xfId="0" applyBorder="1"/>
    <xf numFmtId="0" fontId="8" fillId="0" borderId="10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2" fillId="0" borderId="4" xfId="0" applyFont="1" applyBorder="1"/>
    <xf numFmtId="0" fontId="15" fillId="0" borderId="4" xfId="0" applyFont="1" applyBorder="1"/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vertical="top"/>
    </xf>
    <xf numFmtId="165" fontId="1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13" fillId="0" borderId="0" xfId="0" applyFont="1"/>
    <xf numFmtId="0" fontId="15" fillId="0" borderId="0" xfId="0" applyFont="1"/>
    <xf numFmtId="0" fontId="8" fillId="0" borderId="0" xfId="0" applyFont="1"/>
    <xf numFmtId="0" fontId="17" fillId="0" borderId="0" xfId="1" applyFont="1" applyProtection="1"/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5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vertical="top"/>
    </xf>
    <xf numFmtId="0" fontId="0" fillId="2" borderId="4" xfId="0" applyFill="1" applyBorder="1"/>
    <xf numFmtId="0" fontId="0" fillId="0" borderId="4" xfId="0" applyBorder="1"/>
    <xf numFmtId="0" fontId="19" fillId="0" borderId="0" xfId="0" applyFont="1"/>
    <xf numFmtId="2" fontId="19" fillId="0" borderId="0" xfId="0" applyNumberFormat="1" applyFont="1"/>
    <xf numFmtId="0" fontId="1" fillId="0" borderId="4" xfId="0" applyFont="1" applyBorder="1" applyAlignment="1" applyProtection="1">
      <alignment horizontal="center" vertical="center" wrapText="1"/>
      <protection locked="0"/>
    </xf>
    <xf numFmtId="1" fontId="1" fillId="0" borderId="4" xfId="0" applyNumberFormat="1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3" xfId="0" applyFont="1" applyFill="1" applyBorder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0" fillId="0" borderId="8" xfId="0" applyBorder="1"/>
    <xf numFmtId="0" fontId="6" fillId="0" borderId="6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8" fillId="0" borderId="0" xfId="0" applyFont="1"/>
    <xf numFmtId="0" fontId="0" fillId="3" borderId="4" xfId="0" applyFill="1" applyBorder="1" applyAlignment="1">
      <alignment horizontal="center" vertical="top"/>
    </xf>
    <xf numFmtId="20" fontId="9" fillId="0" borderId="4" xfId="0" applyNumberFormat="1" applyFont="1" applyBorder="1" applyAlignment="1">
      <alignment horizontal="center" vertical="center"/>
    </xf>
    <xf numFmtId="0" fontId="0" fillId="4" borderId="4" xfId="0" applyFill="1" applyBorder="1" applyAlignment="1">
      <alignment vertical="top"/>
    </xf>
    <xf numFmtId="0" fontId="0" fillId="5" borderId="4" xfId="0" applyFill="1" applyBorder="1" applyAlignment="1">
      <alignment vertical="top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2" fontId="0" fillId="0" borderId="4" xfId="0" applyNumberFormat="1" applyBorder="1" applyProtection="1">
      <protection locked="0"/>
    </xf>
    <xf numFmtId="0" fontId="4" fillId="0" borderId="0" xfId="0" applyFont="1"/>
    <xf numFmtId="0" fontId="1" fillId="0" borderId="0" xfId="0" applyFont="1"/>
    <xf numFmtId="0" fontId="21" fillId="0" borderId="24" xfId="0" applyFont="1" applyBorder="1"/>
    <xf numFmtId="0" fontId="21" fillId="0" borderId="25" xfId="0" applyFont="1" applyBorder="1"/>
    <xf numFmtId="0" fontId="21" fillId="0" borderId="26" xfId="0" applyFont="1" applyBorder="1"/>
    <xf numFmtId="0" fontId="2" fillId="0" borderId="4" xfId="0" applyFont="1" applyBorder="1" applyAlignment="1">
      <alignment horizontal="left"/>
    </xf>
    <xf numFmtId="0" fontId="20" fillId="0" borderId="10" xfId="0" applyFont="1" applyBorder="1" applyAlignment="1" applyProtection="1">
      <alignment horizontal="left"/>
      <protection locked="0"/>
    </xf>
    <xf numFmtId="0" fontId="20" fillId="0" borderId="12" xfId="0" applyFont="1" applyBorder="1" applyAlignment="1" applyProtection="1">
      <alignment horizontal="left"/>
      <protection locked="0"/>
    </xf>
    <xf numFmtId="0" fontId="20" fillId="0" borderId="13" xfId="0" applyFont="1" applyBorder="1" applyAlignment="1" applyProtection="1">
      <alignment horizontal="left"/>
      <protection locked="0"/>
    </xf>
    <xf numFmtId="0" fontId="20" fillId="0" borderId="10" xfId="0" applyFont="1" applyBorder="1" applyAlignment="1" applyProtection="1">
      <alignment horizontal="left" wrapText="1"/>
      <protection locked="0"/>
    </xf>
    <xf numFmtId="0" fontId="20" fillId="0" borderId="12" xfId="0" applyFont="1" applyBorder="1" applyAlignment="1" applyProtection="1">
      <alignment horizontal="left" wrapText="1"/>
      <protection locked="0"/>
    </xf>
    <xf numFmtId="0" fontId="20" fillId="0" borderId="13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0" fillId="0" borderId="0" xfId="0" applyFont="1" applyAlignment="1" applyProtection="1">
      <alignment horizontal="left"/>
      <protection locked="0"/>
    </xf>
    <xf numFmtId="0" fontId="0" fillId="0" borderId="18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12" fillId="3" borderId="4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4" borderId="20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</cellXfs>
  <cellStyles count="2">
    <cellStyle name="Link" xfId="1" builtinId="8"/>
    <cellStyle name="Standard" xfId="0" builtinId="0"/>
  </cellStyles>
  <dxfs count="5">
    <dxf>
      <font>
        <color theme="0"/>
      </font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COACH!CD5"/><Relationship Id="rId1" Type="http://schemas.openxmlformats.org/officeDocument/2006/relationships/hyperlink" Target="#COACH!BK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38100</xdr:rowOff>
    </xdr:from>
    <xdr:to>
      <xdr:col>1</xdr:col>
      <xdr:colOff>4753997</xdr:colOff>
      <xdr:row>8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D21D105-663D-4F76-8B8C-7FF243CBA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800100"/>
          <a:ext cx="4706372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14</xdr:row>
      <xdr:rowOff>57150</xdr:rowOff>
    </xdr:from>
    <xdr:to>
      <xdr:col>1</xdr:col>
      <xdr:colOff>4810125</xdr:colOff>
      <xdr:row>16</xdr:row>
      <xdr:rowOff>89335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9E0CEC3-E0AD-D7BA-FDD7-223D8D8AC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2914650"/>
          <a:ext cx="4762500" cy="41318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25</xdr:row>
      <xdr:rowOff>85726</xdr:rowOff>
    </xdr:from>
    <xdr:to>
      <xdr:col>1</xdr:col>
      <xdr:colOff>5210175</xdr:colOff>
      <xdr:row>29</xdr:row>
      <xdr:rowOff>90247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4C5B60E-A101-0E27-B085-80AF1D499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5" y="5038726"/>
          <a:ext cx="5162550" cy="76652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38</xdr:row>
      <xdr:rowOff>66676</xdr:rowOff>
    </xdr:from>
    <xdr:to>
      <xdr:col>1</xdr:col>
      <xdr:colOff>3000375</xdr:colOff>
      <xdr:row>40</xdr:row>
      <xdr:rowOff>71178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DFD79D3-08B3-3844-A092-72B06DF0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8150" y="7305676"/>
          <a:ext cx="2962275" cy="38550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40</xdr:row>
      <xdr:rowOff>133351</xdr:rowOff>
    </xdr:from>
    <xdr:to>
      <xdr:col>1</xdr:col>
      <xdr:colOff>3001346</xdr:colOff>
      <xdr:row>44</xdr:row>
      <xdr:rowOff>19050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F9C993A-1F8E-5EBC-7989-9B424A629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8625" y="7753351"/>
          <a:ext cx="2972771" cy="64769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50</xdr:row>
      <xdr:rowOff>76201</xdr:rowOff>
    </xdr:from>
    <xdr:to>
      <xdr:col>1</xdr:col>
      <xdr:colOff>1562100</xdr:colOff>
      <xdr:row>53</xdr:row>
      <xdr:rowOff>158552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6A54868C-641D-4568-02D4-87BB8DF7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7675" y="9791701"/>
          <a:ext cx="1514475" cy="65385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56</xdr:row>
      <xdr:rowOff>76201</xdr:rowOff>
    </xdr:from>
    <xdr:to>
      <xdr:col>1</xdr:col>
      <xdr:colOff>2705100</xdr:colOff>
      <xdr:row>58</xdr:row>
      <xdr:rowOff>41037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681A7E74-4944-CBB8-67B5-541B0CBBA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7675" y="10934701"/>
          <a:ext cx="2657475" cy="34583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62</xdr:row>
      <xdr:rowOff>66675</xdr:rowOff>
    </xdr:from>
    <xdr:to>
      <xdr:col>1</xdr:col>
      <xdr:colOff>3438525</xdr:colOff>
      <xdr:row>68</xdr:row>
      <xdr:rowOff>94886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10237D59-E547-2D69-955B-9C5CD5529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5300" y="12068175"/>
          <a:ext cx="3343275" cy="11712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</xdr:row>
      <xdr:rowOff>1</xdr:rowOff>
    </xdr:from>
    <xdr:to>
      <xdr:col>14</xdr:col>
      <xdr:colOff>123825</xdr:colOff>
      <xdr:row>2</xdr:row>
      <xdr:rowOff>247651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8A5AED-B3EE-10CF-8AD2-5B682790123C}"/>
            </a:ext>
          </a:extLst>
        </xdr:cNvPr>
        <xdr:cNvSpPr txBox="1"/>
      </xdr:nvSpPr>
      <xdr:spPr>
        <a:xfrm>
          <a:off x="6600825" y="333376"/>
          <a:ext cx="1114425" cy="438150"/>
        </a:xfrm>
        <a:prstGeom prst="rect">
          <a:avLst/>
        </a:prstGeom>
        <a:solidFill>
          <a:schemeClr val="accent4"/>
        </a:solidFill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kern="1200"/>
            <a:t>Acro Calculator</a:t>
          </a:r>
        </a:p>
      </xdr:txBody>
    </xdr:sp>
    <xdr:clientData/>
  </xdr:twoCellAnchor>
  <xdr:twoCellAnchor>
    <xdr:from>
      <xdr:col>14</xdr:col>
      <xdr:colOff>219075</xdr:colOff>
      <xdr:row>1</xdr:row>
      <xdr:rowOff>1</xdr:rowOff>
    </xdr:from>
    <xdr:to>
      <xdr:col>17</xdr:col>
      <xdr:colOff>161925</xdr:colOff>
      <xdr:row>2</xdr:row>
      <xdr:rowOff>247651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D6FAC7-919E-40EE-B505-2C20791E7062}"/>
            </a:ext>
          </a:extLst>
        </xdr:cNvPr>
        <xdr:cNvSpPr txBox="1"/>
      </xdr:nvSpPr>
      <xdr:spPr>
        <a:xfrm>
          <a:off x="7810500" y="333376"/>
          <a:ext cx="1114425" cy="438150"/>
        </a:xfrm>
        <a:prstGeom prst="rect">
          <a:avLst/>
        </a:prstGeom>
        <a:solidFill>
          <a:schemeClr val="accent2"/>
        </a:solidFill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kern="1200"/>
            <a:t>Pair-Acro</a:t>
          </a:r>
          <a:r>
            <a:rPr lang="de-DE" sz="1100" kern="1200" baseline="0"/>
            <a:t> </a:t>
          </a:r>
          <a:r>
            <a:rPr lang="de-DE" sz="1100" kern="1200"/>
            <a:t>Calculator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399212</xdr:colOff>
      <xdr:row>1</xdr:row>
      <xdr:rowOff>66675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188868F-CE51-C1FB-B735-F979C6615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837362" cy="381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02B551-25C6-4ECD-87BA-1B85B70ECA00}" name="Tabelle1" displayName="Tabelle1" ref="C20:C23" totalsRowShown="0">
  <autoFilter ref="C20:C23" xr:uid="{0502B551-25C6-4ECD-87BA-1B85B70ECA00}"/>
  <tableColumns count="1">
    <tableColumn id="1" xr3:uid="{9780D890-649F-44F2-B741-E4A640EC3A2B}" name="SOLO TECH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1F26BD-75B0-4E31-BEF3-B203E1B74A82}" name="Tabelle2" displayName="Tabelle2" ref="D20:D22" totalsRowShown="0">
  <autoFilter ref="D20:D22" xr:uid="{591F26BD-75B0-4E31-BEF3-B203E1B74A82}"/>
  <tableColumns count="1">
    <tableColumn id="1" xr3:uid="{CA649DE6-958F-4439-A212-2FA99CDBEB7B}" name="SOLO FRE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47CC0F-A59F-41BF-84DE-7BD141DA7D4B}" name="Tabelle3" displayName="Tabelle3" ref="E20:E24" totalsRowShown="0">
  <autoFilter ref="E20:E24" xr:uid="{DA47CC0F-A59F-41BF-84DE-7BD141DA7D4B}"/>
  <tableColumns count="1">
    <tableColumn id="1" xr3:uid="{B5E98E52-BA3C-4C3E-BF27-0AC36B96D68F}" name="DUETT TECH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3FFFE4-9602-4150-90CD-1769877F34C8}" name="Tabelle4" displayName="Tabelle4" ref="F20:F23" totalsRowShown="0">
  <autoFilter ref="F20:F23" xr:uid="{3F3FFFE4-9602-4150-90CD-1769877F34C8}"/>
  <tableColumns count="1">
    <tableColumn id="1" xr3:uid="{D6F61E8D-93AC-43B6-8A9D-75535C650CDB}" name="DUETT FRE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399965-2BE9-4131-95CF-AC6B70AC98B7}" name="Tabelle5" displayName="Tabelle5" ref="G20:G25" totalsRowShown="0">
  <autoFilter ref="G20:G25" xr:uid="{1F399965-2BE9-4131-95CF-AC6B70AC98B7}"/>
  <tableColumns count="1">
    <tableColumn id="1" xr3:uid="{C1D3C66C-8528-4413-A460-997B5CE8F6D4}" name="MIXED TECH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AABEF3-8E9D-4574-BCF2-2E94349DBCD1}" name="Tabelle6" displayName="Tabelle6" ref="H20:H24" totalsRowShown="0">
  <autoFilter ref="H20:H24" xr:uid="{56AABEF3-8E9D-4574-BCF2-2E94349DBCD1}"/>
  <tableColumns count="1">
    <tableColumn id="1" xr3:uid="{CAF33815-F498-491A-8019-DFDFDA945D3C}" name="MIXED FRE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102A518-C632-4D81-BB99-C14ED855DF10}" name="Tabelle7" displayName="Tabelle7" ref="I20:I28" totalsRowShown="0">
  <autoFilter ref="I20:I28" xr:uid="{5102A518-C632-4D81-BB99-C14ED855DF10}"/>
  <tableColumns count="1">
    <tableColumn id="1" xr3:uid="{1CB7BE2C-E350-4E1D-919D-16D4C98F9DAC}" name="TEAM TECH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9994D15-6D30-4A65-9D85-442503B3F34B}" name="Tabelle8" displayName="Tabelle8" ref="J20:J26" totalsRowShown="0">
  <autoFilter ref="J20:J26" xr:uid="{A9994D15-6D30-4A65-9D85-442503B3F34B}"/>
  <tableColumns count="1">
    <tableColumn id="1" xr3:uid="{EBCE9131-3EDE-493B-88D1-1EDDCEFFDB61}" name="TEAM FRE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1B7D0B6-F76A-40BE-831E-79979817CCD5}" name="Tabelle9" displayName="Tabelle9" ref="K20:K25" totalsRowShown="0">
  <autoFilter ref="K20:K25" xr:uid="{21B7D0B6-F76A-40BE-831E-79979817CCD5}"/>
  <tableColumns count="1">
    <tableColumn id="1" xr3:uid="{1AB47A58-C0AD-4BD8-9A52-DF0CE4C48BBF}" name="ACROBATIC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E68C86B-AEC2-486C-8C35-7831FBF93F03}" name="Tabelle10" displayName="Tabelle10" ref="L20:L29" totalsRowShown="0">
  <autoFilter ref="L20:L29" xr:uid="{5E68C86B-AEC2-486C-8C35-7831FBF93F03}"/>
  <tableColumns count="1">
    <tableColumn id="1" xr3:uid="{BA24BE44-0E97-493B-A52B-91E3D4CBB7BF}" name="COMBIN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6759-EB82-467A-9F1C-DB9F15D74AA7}">
  <sheetPr codeName="Tabelle4"/>
  <dimension ref="A2:B76"/>
  <sheetViews>
    <sheetView zoomScale="160" zoomScaleNormal="160" workbookViewId="0">
      <selection activeCell="B2" sqref="B2"/>
    </sheetView>
  </sheetViews>
  <sheetFormatPr baseColWidth="10" defaultRowHeight="15" x14ac:dyDescent="0.25"/>
  <cols>
    <col min="1" max="1" width="6" customWidth="1"/>
    <col min="2" max="2" width="73.28515625" customWidth="1"/>
  </cols>
  <sheetData>
    <row r="2" spans="1:2" ht="26.25" x14ac:dyDescent="0.4">
      <c r="B2" s="88" t="s">
        <v>981</v>
      </c>
    </row>
    <row r="4" spans="1:2" x14ac:dyDescent="0.25">
      <c r="A4" t="s">
        <v>982</v>
      </c>
      <c r="B4" t="s">
        <v>983</v>
      </c>
    </row>
    <row r="10" spans="1:2" x14ac:dyDescent="0.25">
      <c r="B10" t="s">
        <v>1017</v>
      </c>
    </row>
    <row r="11" spans="1:2" x14ac:dyDescent="0.25">
      <c r="B11" t="s">
        <v>1018</v>
      </c>
    </row>
    <row r="13" spans="1:2" x14ac:dyDescent="0.25">
      <c r="A13" t="s">
        <v>984</v>
      </c>
      <c r="B13" t="s">
        <v>1019</v>
      </c>
    </row>
    <row r="14" spans="1:2" x14ac:dyDescent="0.25">
      <c r="B14" t="s">
        <v>999</v>
      </c>
    </row>
    <row r="19" spans="1:2" x14ac:dyDescent="0.25">
      <c r="A19" t="s">
        <v>985</v>
      </c>
      <c r="B19" t="s">
        <v>1000</v>
      </c>
    </row>
    <row r="20" spans="1:2" x14ac:dyDescent="0.25">
      <c r="B20" t="s">
        <v>1009</v>
      </c>
    </row>
    <row r="21" spans="1:2" x14ac:dyDescent="0.25">
      <c r="B21" t="s">
        <v>987</v>
      </c>
    </row>
    <row r="23" spans="1:2" x14ac:dyDescent="0.25">
      <c r="A23" t="s">
        <v>986</v>
      </c>
      <c r="B23" t="s">
        <v>989</v>
      </c>
    </row>
    <row r="24" spans="1:2" x14ac:dyDescent="0.25">
      <c r="B24" t="s">
        <v>1001</v>
      </c>
    </row>
    <row r="25" spans="1:2" x14ac:dyDescent="0.25">
      <c r="B25" t="s">
        <v>1010</v>
      </c>
    </row>
    <row r="31" spans="1:2" x14ac:dyDescent="0.25">
      <c r="B31" t="s">
        <v>1005</v>
      </c>
    </row>
    <row r="32" spans="1:2" x14ac:dyDescent="0.25">
      <c r="B32" t="s">
        <v>1002</v>
      </c>
    </row>
    <row r="33" spans="1:2" x14ac:dyDescent="0.25">
      <c r="B33" t="s">
        <v>1016</v>
      </c>
    </row>
    <row r="34" spans="1:2" x14ac:dyDescent="0.25">
      <c r="B34" s="89" t="s">
        <v>1011</v>
      </c>
    </row>
    <row r="36" spans="1:2" x14ac:dyDescent="0.25">
      <c r="A36" t="s">
        <v>988</v>
      </c>
      <c r="B36" t="s">
        <v>994</v>
      </c>
    </row>
    <row r="37" spans="1:2" x14ac:dyDescent="0.25">
      <c r="B37" t="s">
        <v>990</v>
      </c>
    </row>
    <row r="38" spans="1:2" x14ac:dyDescent="0.25">
      <c r="B38" t="s">
        <v>991</v>
      </c>
    </row>
    <row r="46" spans="1:2" x14ac:dyDescent="0.25">
      <c r="B46" t="s">
        <v>1015</v>
      </c>
    </row>
    <row r="47" spans="1:2" x14ac:dyDescent="0.25">
      <c r="B47" t="s">
        <v>1003</v>
      </c>
    </row>
    <row r="48" spans="1:2" x14ac:dyDescent="0.25">
      <c r="B48" t="s">
        <v>1004</v>
      </c>
    </row>
    <row r="50" spans="1:2" x14ac:dyDescent="0.25">
      <c r="A50" t="s">
        <v>992</v>
      </c>
      <c r="B50" t="s">
        <v>1012</v>
      </c>
    </row>
    <row r="56" spans="1:2" x14ac:dyDescent="0.25">
      <c r="A56" t="s">
        <v>993</v>
      </c>
      <c r="B56" t="s">
        <v>995</v>
      </c>
    </row>
    <row r="61" spans="1:2" x14ac:dyDescent="0.25">
      <c r="A61" t="s">
        <v>996</v>
      </c>
      <c r="B61" t="s">
        <v>1013</v>
      </c>
    </row>
    <row r="62" spans="1:2" x14ac:dyDescent="0.25">
      <c r="B62" t="s">
        <v>1006</v>
      </c>
    </row>
    <row r="70" spans="2:2" x14ac:dyDescent="0.25">
      <c r="B70" t="s">
        <v>1014</v>
      </c>
    </row>
    <row r="71" spans="2:2" x14ac:dyDescent="0.25">
      <c r="B71" s="89" t="s">
        <v>1020</v>
      </c>
    </row>
    <row r="72" spans="2:2" x14ac:dyDescent="0.25">
      <c r="B72" t="s">
        <v>997</v>
      </c>
    </row>
    <row r="73" spans="2:2" ht="15.75" thickBot="1" x14ac:dyDescent="0.3"/>
    <row r="74" spans="2:2" x14ac:dyDescent="0.25">
      <c r="B74" s="90" t="s">
        <v>998</v>
      </c>
    </row>
    <row r="75" spans="2:2" x14ac:dyDescent="0.25">
      <c r="B75" s="91" t="s">
        <v>1007</v>
      </c>
    </row>
    <row r="76" spans="2:2" ht="15.75" thickBot="1" x14ac:dyDescent="0.3">
      <c r="B76" s="92" t="s">
        <v>1008</v>
      </c>
    </row>
  </sheetData>
  <sheetProtection algorithmName="SHA-512" hashValue="qKs1SmGfH+RtGyyErKTVHOY5G4JV500p9otULPOQ5pA1Dk0kFChsijA9VhCDCzEjmdJsbdG5ubQzeptfllcnhA==" saltValue="/3TwGOphzOin7xBsAHXnnw==" spinCount="100000" sheet="1" objects="1" scenarios="1"/>
  <pageMargins left="0.7" right="0.7" top="0.78740157499999996" bottom="0.78740157499999996" header="0.3" footer="0.3"/>
  <pageSetup paperSize="9" orientation="portrait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CFAED-AB1C-4AD6-8F49-E190CF083666}">
  <sheetPr codeName="Tabelle1"/>
  <dimension ref="A1:CM41"/>
  <sheetViews>
    <sheetView tabSelected="1" zoomScaleNormal="100" zoomScaleSheetLayoutView="100" zoomScalePageLayoutView="60" workbookViewId="0">
      <selection activeCell="H9" sqref="H9"/>
    </sheetView>
  </sheetViews>
  <sheetFormatPr baseColWidth="10" defaultColWidth="10.85546875" defaultRowHeight="15" x14ac:dyDescent="0.25"/>
  <cols>
    <col min="1" max="2" width="7" customWidth="1"/>
    <col min="3" max="3" width="5.140625" customWidth="1"/>
    <col min="4" max="4" width="8.42578125" customWidth="1"/>
    <col min="5" max="5" width="5.28515625" customWidth="1"/>
    <col min="6" max="6" width="6" customWidth="1"/>
    <col min="7" max="7" width="9.28515625" bestFit="1" customWidth="1"/>
    <col min="8" max="8" width="28.140625" customWidth="1"/>
    <col min="9" max="9" width="7.42578125" customWidth="1"/>
    <col min="10" max="10" width="9.85546875" bestFit="1" customWidth="1"/>
    <col min="11" max="11" width="4.140625" bestFit="1" customWidth="1"/>
    <col min="12" max="36" width="7.140625" customWidth="1"/>
    <col min="37" max="38" width="5" hidden="1" customWidth="1"/>
    <col min="39" max="39" width="4.140625" hidden="1" customWidth="1"/>
    <col min="40" max="40" width="4" hidden="1" customWidth="1"/>
    <col min="41" max="41" width="8.42578125" hidden="1" customWidth="1"/>
    <col min="42" max="45" width="2" hidden="1" customWidth="1"/>
    <col min="46" max="56" width="3" hidden="1" customWidth="1"/>
    <col min="57" max="61" width="8.7109375" hidden="1" customWidth="1"/>
    <col min="62" max="62" width="5.42578125" customWidth="1"/>
    <col min="63" max="69" width="14.42578125" customWidth="1"/>
    <col min="70" max="71" width="14.7109375" customWidth="1"/>
    <col min="72" max="72" width="14" customWidth="1"/>
    <col min="73" max="73" width="3.140625" hidden="1" customWidth="1"/>
    <col min="74" max="74" width="12.140625" hidden="1" customWidth="1"/>
    <col min="75" max="75" width="10" hidden="1" customWidth="1"/>
    <col min="76" max="76" width="8.28515625" hidden="1" customWidth="1"/>
    <col min="77" max="78" width="5.140625" hidden="1" customWidth="1"/>
    <col min="79" max="79" width="11.42578125" hidden="1" customWidth="1"/>
    <col min="80" max="80" width="10.85546875" hidden="1" customWidth="1"/>
    <col min="81" max="81" width="7.140625" hidden="1" customWidth="1"/>
    <col min="82" max="82" width="0.140625" hidden="1" customWidth="1"/>
    <col min="84" max="85" width="19.28515625" customWidth="1"/>
    <col min="86" max="86" width="7" customWidth="1"/>
    <col min="87" max="91" width="18.42578125" hidden="1" customWidth="1"/>
  </cols>
  <sheetData>
    <row r="1" spans="1:91" ht="26.25" x14ac:dyDescent="0.4">
      <c r="B1" s="30"/>
      <c r="C1" s="29" t="s">
        <v>973</v>
      </c>
      <c r="E1" s="29"/>
      <c r="H1" s="105" t="s">
        <v>1023</v>
      </c>
      <c r="I1" s="105"/>
      <c r="J1" s="105"/>
      <c r="L1" s="42"/>
      <c r="M1" s="48"/>
      <c r="N1" s="48"/>
      <c r="O1" s="48"/>
      <c r="P1" s="48"/>
      <c r="Q1" s="48"/>
      <c r="R1" s="48"/>
      <c r="S1" s="48"/>
      <c r="T1" s="42"/>
      <c r="U1" s="42"/>
      <c r="V1" s="42"/>
      <c r="W1" s="42"/>
      <c r="X1" s="42"/>
      <c r="Y1" s="42"/>
      <c r="Z1" s="42"/>
      <c r="AA1" s="42"/>
    </row>
    <row r="2" spans="1:91" s="31" customFormat="1" ht="15" customHeight="1" x14ac:dyDescent="0.3">
      <c r="J2" s="32"/>
      <c r="L2" s="49"/>
      <c r="M2" s="49"/>
      <c r="N2" s="49"/>
      <c r="O2" s="49"/>
      <c r="P2" s="49"/>
      <c r="Q2" s="49"/>
      <c r="R2" s="49"/>
      <c r="S2" s="49"/>
      <c r="T2" s="50"/>
      <c r="U2" s="50"/>
      <c r="V2" s="50"/>
      <c r="W2" s="50"/>
      <c r="X2" s="50"/>
      <c r="Y2" s="50"/>
      <c r="Z2" s="50"/>
      <c r="AA2" s="50"/>
    </row>
    <row r="3" spans="1:91" s="31" customFormat="1" ht="30" customHeight="1" x14ac:dyDescent="0.4">
      <c r="A3" s="93" t="s">
        <v>21</v>
      </c>
      <c r="B3" s="93"/>
      <c r="C3" s="94"/>
      <c r="D3" s="95"/>
      <c r="E3" s="95"/>
      <c r="F3" s="95"/>
      <c r="G3" s="95"/>
      <c r="H3" s="96"/>
      <c r="I3" s="111"/>
      <c r="J3" s="112"/>
      <c r="L3" s="51"/>
      <c r="M3" s="49"/>
      <c r="N3" s="49"/>
      <c r="O3" s="49"/>
      <c r="P3" s="49"/>
      <c r="Q3" s="49"/>
      <c r="R3" s="49"/>
      <c r="S3" s="49"/>
      <c r="T3" s="50"/>
      <c r="U3" s="50"/>
      <c r="V3" s="50"/>
      <c r="W3" s="50"/>
      <c r="X3" s="50"/>
      <c r="Y3" s="50"/>
      <c r="Z3" s="50"/>
      <c r="AA3" s="50"/>
    </row>
    <row r="4" spans="1:91" s="31" customFormat="1" ht="30" customHeight="1" x14ac:dyDescent="0.4">
      <c r="A4" s="103" t="s">
        <v>22</v>
      </c>
      <c r="B4" s="104"/>
      <c r="C4" s="97"/>
      <c r="D4" s="98"/>
      <c r="E4" s="98"/>
      <c r="F4" s="98"/>
      <c r="G4" s="98"/>
      <c r="H4" s="99"/>
      <c r="I4" s="33" t="s">
        <v>975</v>
      </c>
      <c r="J4" s="26"/>
      <c r="L4" s="51"/>
      <c r="M4" s="49"/>
      <c r="N4" s="49"/>
      <c r="O4" s="49"/>
      <c r="P4" s="49"/>
      <c r="Q4" s="49"/>
      <c r="R4" s="49"/>
      <c r="S4" s="49"/>
      <c r="T4" s="50"/>
      <c r="U4" s="50"/>
      <c r="V4" s="50"/>
      <c r="W4" s="50"/>
      <c r="X4" s="50"/>
      <c r="Y4" s="50"/>
      <c r="Z4" s="50"/>
      <c r="AA4" s="50"/>
    </row>
    <row r="5" spans="1:91" s="31" customFormat="1" ht="30" customHeight="1" x14ac:dyDescent="0.4">
      <c r="A5" s="93" t="s">
        <v>23</v>
      </c>
      <c r="B5" s="93"/>
      <c r="C5" s="100"/>
      <c r="D5" s="101"/>
      <c r="E5" s="102"/>
      <c r="F5" s="93" t="s">
        <v>20</v>
      </c>
      <c r="G5" s="93"/>
      <c r="H5" s="25"/>
      <c r="I5" s="34" t="s">
        <v>904</v>
      </c>
      <c r="J5" s="26"/>
      <c r="L5" s="108" t="s">
        <v>903</v>
      </c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BK5" s="113" t="s">
        <v>968</v>
      </c>
      <c r="BL5" s="114"/>
      <c r="BM5" s="114"/>
      <c r="BN5" s="114"/>
      <c r="BO5" s="114"/>
      <c r="BP5" s="114"/>
      <c r="BQ5" s="114"/>
      <c r="BR5" s="114"/>
      <c r="BS5" s="114"/>
      <c r="BT5" s="114"/>
      <c r="CF5" s="109" t="s">
        <v>974</v>
      </c>
      <c r="CG5" s="110"/>
      <c r="CH5" s="88"/>
    </row>
    <row r="6" spans="1:91" x14ac:dyDescent="0.25">
      <c r="H6" s="80" t="e">
        <f>VLOOKUP(H5,DATA!A12:B21,2,FALSE)</f>
        <v>#N/A</v>
      </c>
      <c r="I6" s="80" t="str">
        <f>IF(ISNUMBER(FIND("TECH",H5)),"ja","nein")</f>
        <v>nein</v>
      </c>
      <c r="AF6" s="107" t="s">
        <v>967</v>
      </c>
      <c r="AG6" s="107"/>
      <c r="AH6" s="107"/>
      <c r="AI6" s="107"/>
      <c r="AJ6" s="107"/>
      <c r="BL6" s="9"/>
      <c r="BV6" s="9"/>
      <c r="CG6" s="9"/>
    </row>
    <row r="7" spans="1:91" s="38" customFormat="1" ht="15" customHeight="1" x14ac:dyDescent="0.25">
      <c r="A7" s="35" t="s">
        <v>901</v>
      </c>
      <c r="B7" s="35" t="s">
        <v>902</v>
      </c>
      <c r="C7" s="63" t="s">
        <v>18</v>
      </c>
      <c r="D7" s="36" t="s">
        <v>33</v>
      </c>
      <c r="E7" s="36" t="s">
        <v>13</v>
      </c>
      <c r="F7" s="36" t="s">
        <v>14</v>
      </c>
      <c r="G7" s="36" t="s">
        <v>15</v>
      </c>
      <c r="H7" s="37" t="s">
        <v>27</v>
      </c>
      <c r="I7" s="37" t="s">
        <v>32</v>
      </c>
      <c r="J7" s="37" t="s">
        <v>65</v>
      </c>
      <c r="L7" s="81">
        <v>1</v>
      </c>
      <c r="M7" s="81">
        <v>2</v>
      </c>
      <c r="N7" s="81">
        <v>3</v>
      </c>
      <c r="O7" s="81">
        <v>4</v>
      </c>
      <c r="P7" s="81">
        <v>5</v>
      </c>
      <c r="Q7" s="81">
        <v>6</v>
      </c>
      <c r="R7" s="81">
        <v>7</v>
      </c>
      <c r="S7" s="81">
        <v>8</v>
      </c>
      <c r="T7" s="81">
        <v>9</v>
      </c>
      <c r="U7" s="81">
        <v>10</v>
      </c>
      <c r="V7" s="81">
        <v>11</v>
      </c>
      <c r="W7" s="81">
        <v>12</v>
      </c>
      <c r="X7" s="81">
        <v>13</v>
      </c>
      <c r="Y7" s="81">
        <v>14</v>
      </c>
      <c r="Z7" s="81">
        <v>15</v>
      </c>
      <c r="AA7" s="81">
        <v>16</v>
      </c>
      <c r="AB7" s="81">
        <v>17</v>
      </c>
      <c r="AC7" s="81">
        <v>18</v>
      </c>
      <c r="AD7" s="81">
        <v>19</v>
      </c>
      <c r="AE7" s="81">
        <v>20</v>
      </c>
      <c r="AF7" s="81">
        <v>1</v>
      </c>
      <c r="AG7" s="81">
        <v>2</v>
      </c>
      <c r="AH7" s="81">
        <v>3</v>
      </c>
      <c r="AI7" s="81">
        <v>4</v>
      </c>
      <c r="AJ7" s="81">
        <v>5</v>
      </c>
      <c r="AK7" s="57">
        <v>1</v>
      </c>
      <c r="AL7" s="57">
        <v>2</v>
      </c>
      <c r="AM7" s="57">
        <v>3</v>
      </c>
      <c r="AN7" s="57">
        <v>4</v>
      </c>
      <c r="AO7" s="57">
        <v>5</v>
      </c>
      <c r="AP7" s="57">
        <v>6</v>
      </c>
      <c r="AQ7" s="57">
        <v>7</v>
      </c>
      <c r="AR7" s="57">
        <v>8</v>
      </c>
      <c r="AS7" s="57">
        <v>9</v>
      </c>
      <c r="AT7" s="57">
        <v>10</v>
      </c>
      <c r="AU7" s="57">
        <v>11</v>
      </c>
      <c r="AV7" s="57">
        <v>12</v>
      </c>
      <c r="AW7" s="57">
        <v>13</v>
      </c>
      <c r="AX7" s="57">
        <v>14</v>
      </c>
      <c r="AY7" s="57">
        <v>15</v>
      </c>
      <c r="AZ7" s="57">
        <v>16</v>
      </c>
      <c r="BA7" s="57">
        <v>17</v>
      </c>
      <c r="BB7" s="57">
        <v>18</v>
      </c>
      <c r="BC7" s="57">
        <v>19</v>
      </c>
      <c r="BD7" s="57">
        <v>20</v>
      </c>
      <c r="BE7" s="57" t="s">
        <v>60</v>
      </c>
      <c r="BF7" s="57" t="s">
        <v>61</v>
      </c>
      <c r="BG7" s="57" t="s">
        <v>62</v>
      </c>
      <c r="BH7" s="57" t="s">
        <v>63</v>
      </c>
      <c r="BI7" s="57" t="s">
        <v>64</v>
      </c>
      <c r="BK7" s="83" t="s">
        <v>526</v>
      </c>
      <c r="BL7" s="83" t="s">
        <v>527</v>
      </c>
      <c r="BM7" s="83" t="s">
        <v>528</v>
      </c>
      <c r="BN7" s="83" t="s">
        <v>529</v>
      </c>
      <c r="BO7" s="83" t="s">
        <v>530</v>
      </c>
      <c r="BP7" s="83" t="s">
        <v>531</v>
      </c>
      <c r="BQ7" s="83" t="s">
        <v>532</v>
      </c>
      <c r="BR7" s="83" t="s">
        <v>533</v>
      </c>
      <c r="BS7" s="83" t="s">
        <v>1021</v>
      </c>
      <c r="BT7" s="83" t="s">
        <v>1022</v>
      </c>
      <c r="BV7" s="57" t="s">
        <v>527</v>
      </c>
      <c r="BW7" s="57" t="s">
        <v>528</v>
      </c>
      <c r="BX7" s="57" t="s">
        <v>529</v>
      </c>
      <c r="BY7" s="57" t="s">
        <v>530</v>
      </c>
      <c r="BZ7" s="57" t="s">
        <v>531</v>
      </c>
      <c r="CA7" s="57" t="s">
        <v>532</v>
      </c>
      <c r="CB7" s="57" t="s">
        <v>533</v>
      </c>
      <c r="CC7" s="57" t="s">
        <v>1021</v>
      </c>
      <c r="CD7" s="57" t="s">
        <v>1022</v>
      </c>
      <c r="CF7" s="84" t="s">
        <v>538</v>
      </c>
      <c r="CG7" s="84" t="s">
        <v>15</v>
      </c>
      <c r="CI7" s="57" t="s">
        <v>920</v>
      </c>
      <c r="CJ7" s="57" t="s">
        <v>13</v>
      </c>
      <c r="CK7" s="57" t="s">
        <v>970</v>
      </c>
      <c r="CL7" s="57" t="s">
        <v>971</v>
      </c>
      <c r="CM7" s="57" t="s">
        <v>972</v>
      </c>
    </row>
    <row r="8" spans="1:91" ht="27" customHeight="1" x14ac:dyDescent="0.25">
      <c r="A8" s="82">
        <v>0</v>
      </c>
      <c r="B8" s="10"/>
      <c r="C8" s="64" t="str">
        <f>CM8</f>
        <v/>
      </c>
      <c r="D8" s="62"/>
      <c r="E8" s="7"/>
      <c r="F8" s="28" t="str" cm="1">
        <f t="array" ref="F8">IFERROR(_xlfn.IFS(OR(D8="Hybrid",D8="HybridC",D8="HybridS",D8="HybridD",D8="Acro-A",D8="Acro-B",D8="Acro-C",D8="Acro-P"),0.5,D8="Pair-Acro",0.1),"")</f>
        <v/>
      </c>
      <c r="G8" s="39" t="str" cm="1">
        <f t="array" ref="G8">IFERROR(_xlfn.IFS(OR(D8="Hybrid",D8="HybridC",D8="HybridS",D8="HybridD"),SUM(AK8:BI8)+F8,OR(D8="Acro-A",D8="Acro-B",D8="Acro-C",D8="Acro-P"),SUM(BV8:CD8)+F8,D8="TRE",CJ8,D8="Pair-Acro",CG8+F8,D8="ChoHy",1),"")</f>
        <v/>
      </c>
      <c r="H8" s="40" t="str" cm="1">
        <f t="array" ref="H8">IFERROR(_xlfn.IFS(OR(D8="Hybrid",D8="HybridC",D8="HybridS",D8="HybridD"),_xlfn.TEXTJOIN(" - ",TRUE,L8:AE8),OR(D8="Acro-A",D8="Acro-B",D8="Acro-C",D8="Acro-P"),_xlfn.TEXTJOIN(" ",TRUE,BK8:BR8),D8="Pair-Acro",CF8),"")</f>
        <v/>
      </c>
      <c r="I8" s="40" t="str">
        <f>IF(OR(D8="Hybrid",D8="HybridC",D8="HybridS",D8="HybridD"),_xlfn.TEXTJOIN(" - ",TRUE,AF8:AJ8),IF(OR(D8="Acro-A",D8="Acro-B",D8="Acro-C",D8="Acro-P"),_xlfn.TEXTJOIN(" - ",TRUE,BS8:BT8),""))</f>
        <v/>
      </c>
      <c r="J8" s="4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58" t="str">
        <f>_xlfn.IFNA(VLOOKUP(L8,DATA!$R:$S,2,),"")</f>
        <v/>
      </c>
      <c r="AL8" s="58" t="str">
        <f>_xlfn.IFNA(VLOOKUP(M8,DATA!$R:$S,2,),"")</f>
        <v/>
      </c>
      <c r="AM8" s="58" t="str">
        <f>_xlfn.IFNA(VLOOKUP(N8,DATA!$R:$S,2,),"")</f>
        <v/>
      </c>
      <c r="AN8" s="58" t="str">
        <f>_xlfn.IFNA(VLOOKUP(O8,DATA!$R:$S,2,),"")</f>
        <v/>
      </c>
      <c r="AO8" s="58" t="str">
        <f>_xlfn.IFNA(VLOOKUP(P8,DATA!$R:$S,2,),"")</f>
        <v/>
      </c>
      <c r="AP8" s="58" t="str">
        <f>_xlfn.IFNA(VLOOKUP(Q8,DATA!$R:$S,2,),"")</f>
        <v/>
      </c>
      <c r="AQ8" s="58" t="str">
        <f>_xlfn.IFNA(VLOOKUP(R8,DATA!$R:$S,2,),"")</f>
        <v/>
      </c>
      <c r="AR8" s="58" t="str">
        <f>_xlfn.IFNA(VLOOKUP(S8,DATA!$R:$S,2,),"")</f>
        <v/>
      </c>
      <c r="AS8" s="58" t="str">
        <f>_xlfn.IFNA(VLOOKUP(T8,DATA!$R:$S,2,),"")</f>
        <v/>
      </c>
      <c r="AT8" s="58" t="str">
        <f>_xlfn.IFNA(VLOOKUP(U8,DATA!$R:$S,2,),"")</f>
        <v/>
      </c>
      <c r="AU8" s="58" t="str">
        <f>_xlfn.IFNA(VLOOKUP(V8,DATA!$R:$S,2,),"")</f>
        <v/>
      </c>
      <c r="AV8" s="58" t="str">
        <f>_xlfn.IFNA(VLOOKUP(W8,DATA!$R:$S,2,),"")</f>
        <v/>
      </c>
      <c r="AW8" s="58" t="str">
        <f>_xlfn.IFNA(VLOOKUP(X8,DATA!$R:$S,2,),"")</f>
        <v/>
      </c>
      <c r="AX8" s="58" t="str">
        <f>_xlfn.IFNA(VLOOKUP(Y8,DATA!$R:$S,2,),"")</f>
        <v/>
      </c>
      <c r="AY8" s="58" t="str">
        <f>_xlfn.IFNA(VLOOKUP(Z8,DATA!$R:$S,2,),"")</f>
        <v/>
      </c>
      <c r="AZ8" s="58" t="str">
        <f>_xlfn.IFNA(VLOOKUP(AA8,DATA!$R:$S,2,),"")</f>
        <v/>
      </c>
      <c r="BA8" s="58" t="str">
        <f>_xlfn.IFNA(VLOOKUP(AB8,DATA!$R:$S,2,),"")</f>
        <v/>
      </c>
      <c r="BB8" s="58" t="str">
        <f>_xlfn.IFNA(VLOOKUP(AC8,DATA!$R:$S,2,),"")</f>
        <v/>
      </c>
      <c r="BC8" s="58" t="str">
        <f>_xlfn.IFNA(VLOOKUP(AD8,DATA!$R:$S,2,),"")</f>
        <v/>
      </c>
      <c r="BD8" s="58" t="str">
        <f>_xlfn.IFNA(VLOOKUP(AE8,DATA!$R:$S,2,),"")</f>
        <v/>
      </c>
      <c r="BE8" s="58" t="str">
        <f>_xlfn.IFNA(VLOOKUP(AF8,DATA!$T:$U,2,),"")</f>
        <v/>
      </c>
      <c r="BF8" s="58" t="str">
        <f>_xlfn.IFNA(VLOOKUP(AG8,DATA!$T:$U,2,),"")</f>
        <v/>
      </c>
      <c r="BG8" s="58" t="str">
        <f>_xlfn.IFNA(VLOOKUP(AH8,DATA!$T:$U,2,),"")</f>
        <v/>
      </c>
      <c r="BH8" s="58" t="str">
        <f>_xlfn.IFNA(VLOOKUP(AI8,DATA!$T:$U,2,),"")</f>
        <v/>
      </c>
      <c r="BI8" s="58" t="str">
        <f>_xlfn.IFNA(VLOOKUP(AJ8,DATA!$T:$U,2,),"")</f>
        <v/>
      </c>
      <c r="BK8" s="59" t="str">
        <f t="shared" ref="BK8:BK29" si="0">IF(LEFT(D8,4)="Acro",RIGHT(D8,1),"")</f>
        <v/>
      </c>
      <c r="BL8" s="11"/>
      <c r="BM8" s="11"/>
      <c r="BN8" s="11"/>
      <c r="BO8" s="11"/>
      <c r="BP8" s="11"/>
      <c r="BQ8" s="11"/>
      <c r="BR8" s="11"/>
      <c r="BS8" s="11"/>
      <c r="BT8" s="11"/>
      <c r="BV8" s="58" t="str" cm="1">
        <f t="array" ref="BV8">IFERROR(_xlfn.IFS($BK8="A",VLOOKUP(COACH!BL8,ACRO!$D$5:$E$26,2,FALSE),$BK8="B",VLOOKUP(COACH!BL8,ACRO!$G$5:$H$26,2,FALSE),$BK8="C",VLOOKUP(COACH!BL8,ACRO!$J$5:$K$26,2,FALSE),$BK8="P",VLOOKUP(COACH!BL8,ACRO!$M$5:$N$26,2,FALSE)),"")</f>
        <v/>
      </c>
      <c r="BW8" s="58" t="str" cm="1">
        <f t="array" ref="BW8">IFERROR(_xlfn.IFS($BK8="A",VLOOKUP(COACH!BM8,ACRO!$D$35:$E$70,2,FALSE),$BK8="B",VLOOKUP(COACH!BM8,ACRO!$G$35:$H$70,2,FALSE),$BK8="C",VLOOKUP(COACH!BM8,ACRO!$J$35:$K$70,2,FALSE),$BK8="P",VLOOKUP(COACH!BM8,ACRO!$M$35:$N$70,2,FALSE)),"")</f>
        <v/>
      </c>
      <c r="BX8" s="58" t="str" cm="1">
        <f t="array" ref="BX8">IFERROR(_xlfn.IFS($BK8="A",VLOOKUP(COACH!BN8,ACRO!$D$85:$E$95,2,FALSE),$BK8="B",VLOOKUP(COACH!BN8,ACRO!$G$85:$H$95,2,FALSE),$BK8="C",VLOOKUP(COACH!BN8,ACRO!$J$85:$K$95,2,FALSE),$BK8="P",VLOOKUP(COACH!BN8,ACRO!$M$85:$N$95,2,FALSE)),"")</f>
        <v/>
      </c>
      <c r="BY8" s="58" t="str" cm="1">
        <f t="array" ref="BY8">IFERROR(_xlfn.IFS($BK8="A",VLOOKUP(COACH!BO8,ACRO!$D$105:$E$145,2,FALSE),$BK8="B",VLOOKUP(COACH!BO8,ACRO!$G$105:$H$145,2,FALSE),$BK8="C",VLOOKUP(COACH!BO8,ACRO!$J$105:$K$145,2,FALSE),$BK8="P",VLOOKUP(COACH!BO8,ACRO!$M$105:$N$145,2,FALSE)),"")</f>
        <v/>
      </c>
      <c r="BZ8" s="58" t="str" cm="1">
        <f t="array" ref="BZ8">IFERROR(_xlfn.IFS($BK8="A",VLOOKUP(COACH!BP8,ACRO!$D$155:$E$195,2,FALSE),$BK8="B",VLOOKUP(COACH!BP8,ACRO!$G$155:$H$195,2,FALSE),$BK8="C",VLOOKUP(COACH!BP8,ACRO!$J$155:$K$195,2,FALSE),$BK8="P",VLOOKUP(COACH!BP8,ACRO!$M$155:$N$195,2,FALSE)),"")</f>
        <v/>
      </c>
      <c r="CA8" s="58" t="str" cm="1">
        <f t="array" ref="CA8">IFERROR(_xlfn.IFS($BK8="A",VLOOKUP(COACH!BQ8,ACRO!$D$205:$E$225,2,FALSE),$BK8="B",VLOOKUP(COACH!BQ8,ACRO!$G$205:$H$225,2,FALSE),$BK8="C",VLOOKUP(COACH!BQ8,ACRO!$J$205:$K$225,2,FALSE),$BK8="P",VLOOKUP(COACH!BQ8,ACRO!$M$205:$N$225,2,FALSE)),"")</f>
        <v/>
      </c>
      <c r="CB8" s="58" t="str" cm="1">
        <f t="array" ref="CB8">IFERROR(_xlfn.IFS($BK8="A",VLOOKUP(COACH!BR8,ACRO!$D$235:$E$305,2,FALSE),$BK8="B",VLOOKUP(COACH!BR8,ACRO!$G$235:$H$305,2,FALSE),$BK8="C",VLOOKUP(COACH!BR8,ACRO!$J$235:$K$305,2,FALSE),$BK8="P",VLOOKUP(COACH!BR8,ACRO!$M$235:$N$305,2,FALSE)),"")</f>
        <v/>
      </c>
      <c r="CC8" s="58" t="str" cm="1">
        <f t="array" ref="CC8">IFERROR(_xlfn.IFS($BK8="A",VLOOKUP(COACH!BS8,ACRO!$D$315:$E$345,2,FALSE),$BK8="B",VLOOKUP(COACH!BS8,ACRO!$G$315:$H$345,2,FALSE),$BK8="C",VLOOKUP(COACH!BS8,ACRO!$J$315:$K$345,2,FALSE),$BK8="P",VLOOKUP(COACH!BS8,ACRO!$M$315:$N$345,2,FALSE)),"")</f>
        <v/>
      </c>
      <c r="CD8" s="58" t="str" cm="1">
        <f t="array" ref="CD8">IFERROR(_xlfn.IFS($BK8="A",VLOOKUP(COACH!BT8,ACRO!$D$315:$E$345,2,FALSE),$BK8="B",VLOOKUP(COACH!BT8,ACRO!$G$315:$H$345,2,FALSE),$BK8="C",VLOOKUP(COACH!BT8,ACRO!$J$315:$K$345,2,FALSE),$BK8="P",VLOOKUP(COACH!BT8,ACRO!$M$315:$N$345,2,FALSE)),"")</f>
        <v/>
      </c>
      <c r="CF8" s="11"/>
      <c r="CG8" s="87" t="str">
        <f>IFERROR(VLOOKUP(CF8,DATA!$W$2:$X$224,2,FALSE),"")</f>
        <v/>
      </c>
      <c r="CI8" s="58" t="str" cm="1">
        <f t="array" ref="CI8">IFERROR(_xlfn.IFS(D8="TRE","T",D8="Acro-A","AA",D8="Acro-B","AB",D8="Acro-C","AC",D8="Acro-P","AP",D8="Pair-Acro","AL",D8="Hybrid","H",D8="HybridC","HC",D8="HybridS","HS",D8="HybridD","HD",D8="ChoHy","HCh"),"")</f>
        <v/>
      </c>
      <c r="CJ8" s="58" t="str" cm="1">
        <f t="array" ref="CJ8">IFERROR(_xlfn.IFS($H$5="SOLO TECH",VLOOKUP(E8,DATA!$H$3:$I$13,2,FALSE),$H$5="DUETT TECH",VLOOKUP(E8,DATA!$J$3:$K$13,2,FALSE),$H$5="MIXED TECH",VLOOKUP(E8,DATA!$L$3:$M$13,2,FALSE),$H$5="TEAM TECH",VLOOKUP(E8,DATA!$N$3:$O$13,2,FALSE)),"")</f>
        <v/>
      </c>
      <c r="CK8" s="58">
        <f t="shared" ref="CK8:CK29" si="1">IF(ISBLANK(D8),0,IF(OR(D8="Trans",D8="SuCon"),0,1))</f>
        <v>0</v>
      </c>
      <c r="CL8" s="58">
        <f>CK8</f>
        <v>0</v>
      </c>
      <c r="CM8" s="58" t="str">
        <f>IF(CL8=0,"",CL8)</f>
        <v/>
      </c>
    </row>
    <row r="9" spans="1:91" ht="27" customHeight="1" x14ac:dyDescent="0.25">
      <c r="A9" s="82" t="str">
        <f>IF(ISBLANK(D9)=FALSE,IF(B8&lt;&gt;0,B8+TIME(,1,),""),"")</f>
        <v/>
      </c>
      <c r="B9" s="10"/>
      <c r="C9" s="64" t="str">
        <f t="shared" ref="C9:C29" si="2">CM9</f>
        <v/>
      </c>
      <c r="D9" s="62"/>
      <c r="E9" s="7"/>
      <c r="F9" s="28" t="str" cm="1">
        <f t="array" ref="F9">IFERROR(_xlfn.IFS(OR(D9="Hybrid",D9="HybridC",D9="HybridS",D9="HybridD",D9="Acro-A",D9="Acro-B",D9="Acro-C",D9="Acro-P"),0.5,D9="Pair-Acro",0.1),"")</f>
        <v/>
      </c>
      <c r="G9" s="39" t="str" cm="1">
        <f t="array" ref="G9">IFERROR(_xlfn.IFS(OR(D9="Hybrid",D9="HybridC",D9="HybridS",D9="HybridD"),SUM(AK9:BI9)+F9,OR(D9="Acro-A",D9="Acro-B",D9="Acro-C",D9="Acro-P"),SUM(BV9:CD9)+F9,D9="TRE",CJ9,D9="Pair-Acro",CG9+F9,D9="ChoHy",1),"")</f>
        <v/>
      </c>
      <c r="H9" s="40" t="str" cm="1">
        <f t="array" ref="H9">IFERROR(_xlfn.IFS(OR(D9="Hybrid",D9="HybridC",D9="HybridS",D9="HybridD"),_xlfn.TEXTJOIN(" - ",TRUE,L9:AE9),OR(D9="Acro-A",D9="Acro-B",D9="Acro-C",D9="Acro-P"),_xlfn.TEXTJOIN(" ",TRUE,BK9:BR9),D9="Pair-Acro",CF9),"")</f>
        <v/>
      </c>
      <c r="I9" s="40" t="str">
        <f t="shared" ref="I9:I29" si="3">IF(OR(D9="Hybrid",D9="HybridC",D9="HybridS",D9="HybridD"),_xlfn.TEXTJOIN(" - ",TRUE,AF9:AJ9),IF(OR(D9="Acro-A",D9="Acro-B",D9="Acro-C",D9="Acro-P"),_xlfn.TEXTJOIN(" - ",TRUE,BS9:BT9),""))</f>
        <v/>
      </c>
      <c r="J9" s="4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58" t="str">
        <f>_xlfn.IFNA(VLOOKUP(L9,DATA!$R:$S,2,),"")</f>
        <v/>
      </c>
      <c r="AL9" s="58" t="str">
        <f>_xlfn.IFNA(VLOOKUP(M9,DATA!$R:$S,2,),"")</f>
        <v/>
      </c>
      <c r="AM9" s="58" t="str">
        <f>_xlfn.IFNA(VLOOKUP(N9,DATA!$R:$S,2,),"")</f>
        <v/>
      </c>
      <c r="AN9" s="58" t="str">
        <f>_xlfn.IFNA(VLOOKUP(O9,DATA!$R:$S,2,),"")</f>
        <v/>
      </c>
      <c r="AO9" s="58" t="str">
        <f>_xlfn.IFNA(VLOOKUP(P9,DATA!$R:$S,2,),"")</f>
        <v/>
      </c>
      <c r="AP9" s="58" t="str">
        <f>_xlfn.IFNA(VLOOKUP(Q9,DATA!$R:$S,2,),"")</f>
        <v/>
      </c>
      <c r="AQ9" s="58" t="str">
        <f>_xlfn.IFNA(VLOOKUP(R9,DATA!$R:$S,2,),"")</f>
        <v/>
      </c>
      <c r="AR9" s="58" t="str">
        <f>_xlfn.IFNA(VLOOKUP(S9,DATA!$R:$S,2,),"")</f>
        <v/>
      </c>
      <c r="AS9" s="58" t="str">
        <f>_xlfn.IFNA(VLOOKUP(T9,DATA!$R:$S,2,),"")</f>
        <v/>
      </c>
      <c r="AT9" s="58" t="str">
        <f>_xlfn.IFNA(VLOOKUP(U9,DATA!$R:$S,2,),"")</f>
        <v/>
      </c>
      <c r="AU9" s="58" t="str">
        <f>_xlfn.IFNA(VLOOKUP(V9,DATA!$R:$S,2,),"")</f>
        <v/>
      </c>
      <c r="AV9" s="58" t="str">
        <f>_xlfn.IFNA(VLOOKUP(W9,DATA!$R:$S,2,),"")</f>
        <v/>
      </c>
      <c r="AW9" s="58" t="str">
        <f>_xlfn.IFNA(VLOOKUP(X9,DATA!$R:$S,2,),"")</f>
        <v/>
      </c>
      <c r="AX9" s="58" t="str">
        <f>_xlfn.IFNA(VLOOKUP(Y9,DATA!$R:$S,2,),"")</f>
        <v/>
      </c>
      <c r="AY9" s="58" t="str">
        <f>_xlfn.IFNA(VLOOKUP(Z9,DATA!$R:$S,2,),"")</f>
        <v/>
      </c>
      <c r="AZ9" s="58" t="str">
        <f>_xlfn.IFNA(VLOOKUP(AA9,DATA!$R:$S,2,),"")</f>
        <v/>
      </c>
      <c r="BA9" s="58" t="str">
        <f>_xlfn.IFNA(VLOOKUP(AB9,DATA!$R:$S,2,),"")</f>
        <v/>
      </c>
      <c r="BB9" s="58" t="str">
        <f>_xlfn.IFNA(VLOOKUP(AC9,DATA!$R:$S,2,),"")</f>
        <v/>
      </c>
      <c r="BC9" s="58" t="str">
        <f>_xlfn.IFNA(VLOOKUP(AD9,DATA!$R:$S,2,),"")</f>
        <v/>
      </c>
      <c r="BD9" s="58" t="str">
        <f>_xlfn.IFNA(VLOOKUP(AE9,DATA!$R:$S,2,),"")</f>
        <v/>
      </c>
      <c r="BE9" s="58" t="str">
        <f>_xlfn.IFNA(VLOOKUP(AF9,DATA!$T:$U,2,),"")</f>
        <v/>
      </c>
      <c r="BF9" s="58" t="str">
        <f>_xlfn.IFNA(VLOOKUP(AG9,DATA!$T:$U,2,),"")</f>
        <v/>
      </c>
      <c r="BG9" s="58" t="str">
        <f>_xlfn.IFNA(VLOOKUP(AH9,DATA!$T:$U,2,),"")</f>
        <v/>
      </c>
      <c r="BH9" s="58" t="str">
        <f>_xlfn.IFNA(VLOOKUP(AI9,DATA!$T:$U,2,),"")</f>
        <v/>
      </c>
      <c r="BI9" s="58" t="str">
        <f>_xlfn.IFNA(VLOOKUP(AJ9,DATA!$T:$U,2,),"")</f>
        <v/>
      </c>
      <c r="BK9" s="59" t="str">
        <f t="shared" si="0"/>
        <v/>
      </c>
      <c r="BL9" s="11"/>
      <c r="BM9" s="11"/>
      <c r="BN9" s="11"/>
      <c r="BO9" s="11"/>
      <c r="BP9" s="11"/>
      <c r="BQ9" s="11"/>
      <c r="BR9" s="11"/>
      <c r="BS9" s="11"/>
      <c r="BT9" s="11"/>
      <c r="BV9" s="58" t="str" cm="1">
        <f t="array" ref="BV9">IFERROR(_xlfn.IFS($BK9="A",VLOOKUP(COACH!BL9,ACRO!$D$5:$E$26,2,FALSE),$BK9="B",VLOOKUP(COACH!BL9,ACRO!$G$5:$H$26,2,FALSE),$BK9="C",VLOOKUP(COACH!BL9,ACRO!$J$5:$K$26,2,FALSE),$BK9="P",VLOOKUP(COACH!BL9,ACRO!$M$5:$N$26,2,FALSE)),"")</f>
        <v/>
      </c>
      <c r="BW9" s="58" t="str" cm="1">
        <f t="array" ref="BW9">IFERROR(_xlfn.IFS($BK9="A",VLOOKUP(COACH!BM9,ACRO!$D$35:$E$70,2,FALSE),$BK9="B",VLOOKUP(COACH!BM9,ACRO!$G$35:$H$70,2,FALSE),$BK9="C",VLOOKUP(COACH!BM9,ACRO!$J$35:$K$70,2,FALSE),$BK9="P",VLOOKUP(COACH!BM9,ACRO!$M$35:$N$70,2,FALSE)),"")</f>
        <v/>
      </c>
      <c r="BX9" s="58" t="str" cm="1">
        <f t="array" ref="BX9">IFERROR(_xlfn.IFS($BK9="A",VLOOKUP(COACH!BN9,ACRO!$D$85:$E$95,2,FALSE),$BK9="B",VLOOKUP(COACH!BN9,ACRO!$G$85:$H$95,2,FALSE),$BK9="C",VLOOKUP(COACH!BN9,ACRO!$J$85:$K$95,2,FALSE),$BK9="P",VLOOKUP(COACH!BN9,ACRO!$M$85:$N$95,2,FALSE)),"")</f>
        <v/>
      </c>
      <c r="BY9" s="58" t="str" cm="1">
        <f t="array" ref="BY9">IFERROR(_xlfn.IFS($BK9="A",VLOOKUP(COACH!BO9,ACRO!$D$105:$E$145,2,FALSE),$BK9="B",VLOOKUP(COACH!BO9,ACRO!$G$105:$H$145,2,FALSE),$BK9="C",VLOOKUP(COACH!BO9,ACRO!$J$105:$K$145,2,FALSE),$BK9="P",VLOOKUP(COACH!BO9,ACRO!$M$105:$N$145,2,FALSE)),"")</f>
        <v/>
      </c>
      <c r="BZ9" s="58" t="str" cm="1">
        <f t="array" ref="BZ9">IFERROR(_xlfn.IFS($BK9="A",VLOOKUP(COACH!BP9,ACRO!$D$155:$E$195,2,FALSE),$BK9="B",VLOOKUP(COACH!BP9,ACRO!$G$155:$H$195,2,FALSE),$BK9="C",VLOOKUP(COACH!BP9,ACRO!$J$155:$K$195,2,FALSE),$BK9="P",VLOOKUP(COACH!BP9,ACRO!$M$155:$N$195,2,FALSE)),"")</f>
        <v/>
      </c>
      <c r="CA9" s="58" t="str" cm="1">
        <f t="array" ref="CA9">IFERROR(_xlfn.IFS($BK9="A",VLOOKUP(COACH!BQ9,ACRO!$D$205:$E$225,2,FALSE),$BK9="B",VLOOKUP(COACH!BQ9,ACRO!$G$205:$H$225,2,FALSE),$BK9="C",VLOOKUP(COACH!BQ9,ACRO!$J$205:$K$225,2,FALSE),$BK9="P",VLOOKUP(COACH!BQ9,ACRO!$M$205:$N$225,2,FALSE)),"")</f>
        <v/>
      </c>
      <c r="CB9" s="58" t="str" cm="1">
        <f t="array" ref="CB9">IFERROR(_xlfn.IFS($BK9="A",VLOOKUP(COACH!BR9,ACRO!$D$235:$E$305,2,FALSE),$BK9="B",VLOOKUP(COACH!BR9,ACRO!$G$235:$H$305,2,FALSE),$BK9="C",VLOOKUP(COACH!BR9,ACRO!$J$235:$K$305,2,FALSE),$BK9="P",VLOOKUP(COACH!BR9,ACRO!$M$235:$N$305,2,FALSE)),"")</f>
        <v/>
      </c>
      <c r="CC9" s="58" t="str" cm="1">
        <f t="array" ref="CC9">IFERROR(_xlfn.IFS($BK9="A",VLOOKUP(COACH!BS9,ACRO!$D$315:$E$345,2,FALSE),$BK9="B",VLOOKUP(COACH!BS9,ACRO!$G$315:$H$345,2,FALSE),$BK9="C",VLOOKUP(COACH!BS9,ACRO!$J$315:$K$345,2,FALSE),$BK9="P",VLOOKUP(COACH!BS9,ACRO!$M$315:$N$345,2,FALSE)),"")</f>
        <v/>
      </c>
      <c r="CD9" s="58" t="str" cm="1">
        <f t="array" ref="CD9">IFERROR(_xlfn.IFS($BK9="A",VLOOKUP(COACH!BT9,ACRO!$D$315:$E$345,2,FALSE),$BK9="B",VLOOKUP(COACH!BT9,ACRO!$G$315:$H$345,2,FALSE),$BK9="C",VLOOKUP(COACH!BT9,ACRO!$J$315:$K$345,2,FALSE),$BK9="P",VLOOKUP(COACH!BT9,ACRO!$M$315:$N$345,2,FALSE)),"")</f>
        <v/>
      </c>
      <c r="CF9" s="11"/>
      <c r="CG9" s="87" t="str">
        <f>IFERROR(VLOOKUP(CF9,DATA!$W$2:$X$224,2,FALSE),"")</f>
        <v/>
      </c>
      <c r="CI9" s="58" t="str" cm="1">
        <f t="array" ref="CI9">IFERROR(_xlfn.IFS(D9="TRE","T",D9="Acro-A","AA",D9="Acro-B","AB",D9="Acro-C","AC",D9="Acro-P","AP",D9="Pair-Acro","AL",D9="Hybrid","H",D9="HybridC","HC",D9="HybridS","HS",D9="HybridD","HD",D9="ChoHy","HCh"),"")</f>
        <v/>
      </c>
      <c r="CJ9" s="58" t="str" cm="1">
        <f t="array" ref="CJ9">IFERROR(_xlfn.IFS($H$5="SOLO TECH",VLOOKUP(E9,DATA!$H$3:$I$13,2,FALSE),$H$5="DUETT TECH",VLOOKUP(E9,DATA!$J$3:$K$13,2,FALSE),$H$5="MIXED TECH",VLOOKUP(E9,DATA!$L$3:$M$13,2,FALSE),$H$5="TEAM TECH",VLOOKUP(E9,DATA!$N$3:$O$13,2,FALSE)),"")</f>
        <v/>
      </c>
      <c r="CK9" s="58">
        <f t="shared" si="1"/>
        <v>0</v>
      </c>
      <c r="CL9" s="58">
        <f>CL8+CK9</f>
        <v>0</v>
      </c>
      <c r="CM9" s="58" t="str">
        <f>IF(CL8=CL9,"",IF(CL8&lt;&gt;CL9,CL9))</f>
        <v/>
      </c>
    </row>
    <row r="10" spans="1:91" ht="27" customHeight="1" x14ac:dyDescent="0.25">
      <c r="A10" s="82" t="str">
        <f>IF(ISBLANK(D10)=FALSE,IF(B9&lt;&gt;0,B9+TIME(,1,),""),"")</f>
        <v/>
      </c>
      <c r="B10" s="10"/>
      <c r="C10" s="64" t="str">
        <f t="shared" si="2"/>
        <v/>
      </c>
      <c r="D10" s="62"/>
      <c r="E10" s="7"/>
      <c r="F10" s="28" t="str" cm="1">
        <f t="array" ref="F10">IFERROR(_xlfn.IFS(OR(D10="Hybrid",D10="HybridC",D10="HybridS",D10="HybridD",D10="Acro-A",D10="Acro-B",D10="Acro-C",D10="Acro-P"),0.5,D10="Pair-Acro",0.1),"")</f>
        <v/>
      </c>
      <c r="G10" s="39" t="str" cm="1">
        <f t="array" ref="G10">IFERROR(_xlfn.IFS(OR(D10="Hybrid",D10="HybridC",D10="HybridS",D10="HybridD"),SUM(AK10:BI10)+F10,OR(D10="Acro-A",D10="Acro-B",D10="Acro-C",D10="Acro-P"),SUM(BV10:CD10)+F10,D10="TRE",CJ10,D10="Pair-Acro",CG10+F10,D10="ChoHy",1),"")</f>
        <v/>
      </c>
      <c r="H10" s="40" t="str" cm="1">
        <f t="array" ref="H10">IFERROR(_xlfn.IFS(OR(D10="Hybrid",D10="HybridC",D10="HybridS",D10="HybridD"),_xlfn.TEXTJOIN(" - ",TRUE,L10:AE10),OR(D10="Acro-A",D10="Acro-B",D10="Acro-C",D10="Acro-P"),_xlfn.TEXTJOIN(" ",TRUE,BK10:BR10),D10="Pair-Acro",CF10),"")</f>
        <v/>
      </c>
      <c r="I10" s="40" t="str">
        <f t="shared" si="3"/>
        <v/>
      </c>
      <c r="J10" s="4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58" t="str">
        <f>_xlfn.IFNA(VLOOKUP(L10,DATA!$R:$S,2,),"")</f>
        <v/>
      </c>
      <c r="AL10" s="58" t="str">
        <f>_xlfn.IFNA(VLOOKUP(M10,DATA!$R:$S,2,),"")</f>
        <v/>
      </c>
      <c r="AM10" s="58" t="str">
        <f>_xlfn.IFNA(VLOOKUP(N10,DATA!$R:$S,2,),"")</f>
        <v/>
      </c>
      <c r="AN10" s="58" t="str">
        <f>_xlfn.IFNA(VLOOKUP(O10,DATA!$R:$S,2,),"")</f>
        <v/>
      </c>
      <c r="AO10" s="58" t="str">
        <f>_xlfn.IFNA(VLOOKUP(P10,DATA!$R:$S,2,),"")</f>
        <v/>
      </c>
      <c r="AP10" s="58" t="str">
        <f>_xlfn.IFNA(VLOOKUP(Q10,DATA!$R:$S,2,),"")</f>
        <v/>
      </c>
      <c r="AQ10" s="58" t="str">
        <f>_xlfn.IFNA(VLOOKUP(R10,DATA!$R:$S,2,),"")</f>
        <v/>
      </c>
      <c r="AR10" s="58" t="str">
        <f>_xlfn.IFNA(VLOOKUP(S10,DATA!$R:$S,2,),"")</f>
        <v/>
      </c>
      <c r="AS10" s="58" t="str">
        <f>_xlfn.IFNA(VLOOKUP(T10,DATA!$R:$S,2,),"")</f>
        <v/>
      </c>
      <c r="AT10" s="58" t="str">
        <f>_xlfn.IFNA(VLOOKUP(U10,DATA!$R:$S,2,),"")</f>
        <v/>
      </c>
      <c r="AU10" s="58" t="str">
        <f>_xlfn.IFNA(VLOOKUP(V10,DATA!$R:$S,2,),"")</f>
        <v/>
      </c>
      <c r="AV10" s="58" t="str">
        <f>_xlfn.IFNA(VLOOKUP(W10,DATA!$R:$S,2,),"")</f>
        <v/>
      </c>
      <c r="AW10" s="58" t="str">
        <f>_xlfn.IFNA(VLOOKUP(X10,DATA!$R:$S,2,),"")</f>
        <v/>
      </c>
      <c r="AX10" s="58" t="str">
        <f>_xlfn.IFNA(VLOOKUP(Y10,DATA!$R:$S,2,),"")</f>
        <v/>
      </c>
      <c r="AY10" s="58" t="str">
        <f>_xlfn.IFNA(VLOOKUP(Z10,DATA!$R:$S,2,),"")</f>
        <v/>
      </c>
      <c r="AZ10" s="58" t="str">
        <f>_xlfn.IFNA(VLOOKUP(AA10,DATA!$R:$S,2,),"")</f>
        <v/>
      </c>
      <c r="BA10" s="58" t="str">
        <f>_xlfn.IFNA(VLOOKUP(AB10,DATA!$R:$S,2,),"")</f>
        <v/>
      </c>
      <c r="BB10" s="58" t="str">
        <f>_xlfn.IFNA(VLOOKUP(AC10,DATA!$R:$S,2,),"")</f>
        <v/>
      </c>
      <c r="BC10" s="58" t="str">
        <f>_xlfn.IFNA(VLOOKUP(AD10,DATA!$R:$S,2,),"")</f>
        <v/>
      </c>
      <c r="BD10" s="58" t="str">
        <f>_xlfn.IFNA(VLOOKUP(AE10,DATA!$R:$S,2,),"")</f>
        <v/>
      </c>
      <c r="BE10" s="58" t="str">
        <f>_xlfn.IFNA(VLOOKUP(AF10,DATA!$T:$U,2,),"")</f>
        <v/>
      </c>
      <c r="BF10" s="58" t="str">
        <f>_xlfn.IFNA(VLOOKUP(AG10,DATA!$T:$U,2,),"")</f>
        <v/>
      </c>
      <c r="BG10" s="58" t="str">
        <f>_xlfn.IFNA(VLOOKUP(AH10,DATA!$T:$U,2,),"")</f>
        <v/>
      </c>
      <c r="BH10" s="58" t="str">
        <f>_xlfn.IFNA(VLOOKUP(AI10,DATA!$T:$U,2,),"")</f>
        <v/>
      </c>
      <c r="BI10" s="58" t="str">
        <f>_xlfn.IFNA(VLOOKUP(AJ10,DATA!$T:$U,2,),"")</f>
        <v/>
      </c>
      <c r="BK10" s="59" t="str">
        <f t="shared" si="0"/>
        <v/>
      </c>
      <c r="BL10" s="11"/>
      <c r="BM10" s="11"/>
      <c r="BN10" s="11"/>
      <c r="BO10" s="11"/>
      <c r="BP10" s="11"/>
      <c r="BQ10" s="11"/>
      <c r="BR10" s="11"/>
      <c r="BS10" s="11"/>
      <c r="BT10" s="11"/>
      <c r="BV10" s="58" t="str" cm="1">
        <f t="array" ref="BV10">IFERROR(_xlfn.IFS($BK10="A",VLOOKUP(COACH!BL10,ACRO!$D$5:$E$26,2,FALSE),$BK10="B",VLOOKUP(COACH!BL10,ACRO!$G$5:$H$26,2,FALSE),$BK10="C",VLOOKUP(COACH!BL10,ACRO!$J$5:$K$26,2,FALSE),$BK10="P",VLOOKUP(COACH!BL10,ACRO!$M$5:$N$26,2,FALSE)),"")</f>
        <v/>
      </c>
      <c r="BW10" s="58" t="str" cm="1">
        <f t="array" ref="BW10">IFERROR(_xlfn.IFS($BK10="A",VLOOKUP(COACH!BM10,ACRO!$D$35:$E$70,2,FALSE),$BK10="B",VLOOKUP(COACH!BM10,ACRO!$G$35:$H$70,2,FALSE),$BK10="C",VLOOKUP(COACH!BM10,ACRO!$J$35:$K$70,2,FALSE),$BK10="P",VLOOKUP(COACH!BM10,ACRO!$M$35:$N$70,2,FALSE)),"")</f>
        <v/>
      </c>
      <c r="BX10" s="58" t="str" cm="1">
        <f t="array" ref="BX10">IFERROR(_xlfn.IFS($BK10="A",VLOOKUP(COACH!BN10,ACRO!$D$85:$E$95,2,FALSE),$BK10="B",VLOOKUP(COACH!BN10,ACRO!$G$85:$H$95,2,FALSE),$BK10="C",VLOOKUP(COACH!BN10,ACRO!$J$85:$K$95,2,FALSE),$BK10="P",VLOOKUP(COACH!BN10,ACRO!$M$85:$N$95,2,FALSE)),"")</f>
        <v/>
      </c>
      <c r="BY10" s="58" t="str" cm="1">
        <f t="array" ref="BY10">IFERROR(_xlfn.IFS($BK10="A",VLOOKUP(COACH!BO10,ACRO!$D$105:$E$145,2,FALSE),$BK10="B",VLOOKUP(COACH!BO10,ACRO!$G$105:$H$145,2,FALSE),$BK10="C",VLOOKUP(COACH!BO10,ACRO!$J$105:$K$145,2,FALSE),$BK10="P",VLOOKUP(COACH!BO10,ACRO!$M$105:$N$145,2,FALSE)),"")</f>
        <v/>
      </c>
      <c r="BZ10" s="58" t="str" cm="1">
        <f t="array" ref="BZ10">IFERROR(_xlfn.IFS($BK10="A",VLOOKUP(COACH!BP10,ACRO!$D$155:$E$195,2,FALSE),$BK10="B",VLOOKUP(COACH!BP10,ACRO!$G$155:$H$195,2,FALSE),$BK10="C",VLOOKUP(COACH!BP10,ACRO!$J$155:$K$195,2,FALSE),$BK10="P",VLOOKUP(COACH!BP10,ACRO!$M$155:$N$195,2,FALSE)),"")</f>
        <v/>
      </c>
      <c r="CA10" s="58" t="str" cm="1">
        <f t="array" ref="CA10">IFERROR(_xlfn.IFS($BK10="A",VLOOKUP(COACH!BQ10,ACRO!$D$205:$E$225,2,FALSE),$BK10="B",VLOOKUP(COACH!BQ10,ACRO!$G$205:$H$225,2,FALSE),$BK10="C",VLOOKUP(COACH!BQ10,ACRO!$J$205:$K$225,2,FALSE),$BK10="P",VLOOKUP(COACH!BQ10,ACRO!$M$205:$N$225,2,FALSE)),"")</f>
        <v/>
      </c>
      <c r="CB10" s="58" t="str" cm="1">
        <f t="array" ref="CB10">IFERROR(_xlfn.IFS($BK10="A",VLOOKUP(COACH!BR10,ACRO!$D$235:$E$305,2,FALSE),$BK10="B",VLOOKUP(COACH!BR10,ACRO!$G$235:$H$305,2,FALSE),$BK10="C",VLOOKUP(COACH!BR10,ACRO!$J$235:$K$305,2,FALSE),$BK10="P",VLOOKUP(COACH!BR10,ACRO!$M$235:$N$305,2,FALSE)),"")</f>
        <v/>
      </c>
      <c r="CC10" s="58" t="str" cm="1">
        <f t="array" ref="CC10">IFERROR(_xlfn.IFS($BK10="A",VLOOKUP(COACH!BS10,ACRO!$D$315:$E$345,2,FALSE),$BK10="B",VLOOKUP(COACH!BS10,ACRO!$G$315:$H$345,2,FALSE),$BK10="C",VLOOKUP(COACH!BS10,ACRO!$J$315:$K$345,2,FALSE),$BK10="P",VLOOKUP(COACH!BS10,ACRO!$M$315:$N$345,2,FALSE)),"")</f>
        <v/>
      </c>
      <c r="CD10" s="58" t="str" cm="1">
        <f t="array" ref="CD10">IFERROR(_xlfn.IFS($BK10="A",VLOOKUP(COACH!BT10,ACRO!$D$315:$E$345,2,FALSE),$BK10="B",VLOOKUP(COACH!BT10,ACRO!$G$315:$H$345,2,FALSE),$BK10="C",VLOOKUP(COACH!BT10,ACRO!$J$315:$K$345,2,FALSE),$BK10="P",VLOOKUP(COACH!BT10,ACRO!$M$315:$N$345,2,FALSE)),"")</f>
        <v/>
      </c>
      <c r="CF10" s="11"/>
      <c r="CG10" s="87" t="str">
        <f>IFERROR(VLOOKUP(CF10,DATA!$W$2:$X$224,2,FALSE),"")</f>
        <v/>
      </c>
      <c r="CI10" s="58" t="str" cm="1">
        <f t="array" ref="CI10">IFERROR(_xlfn.IFS(D10="TRE","T",D10="Acro-A","AA",D10="Acro-B","AB",D10="Acro-C","AC",D10="Acro-P","AP",D10="Pair-Acro","AL",D10="Hybrid","H",D10="HybridC","HC",D10="HybridS","HS",D10="HybridD","HD",D10="ChoHy","HCh"),"")</f>
        <v/>
      </c>
      <c r="CJ10" s="58" t="str" cm="1">
        <f t="array" ref="CJ10">IFERROR(_xlfn.IFS($H$5="SOLO TECH",VLOOKUP(E10,DATA!$H$3:$I$13,2,FALSE),$H$5="DUETT TECH",VLOOKUP(E10,DATA!$J$3:$K$13,2,FALSE),$H$5="MIXED TECH",VLOOKUP(E10,DATA!$L$3:$M$13,2,FALSE),$H$5="TEAM TECH",VLOOKUP(E10,DATA!$N$3:$O$13,2,FALSE)),"")</f>
        <v/>
      </c>
      <c r="CK10" s="58">
        <f t="shared" si="1"/>
        <v>0</v>
      </c>
      <c r="CL10" s="58">
        <f t="shared" ref="CL10:CL29" si="4">CL9+CK10</f>
        <v>0</v>
      </c>
      <c r="CM10" s="58" t="str">
        <f t="shared" ref="CM10:CM29" si="5">IF(CL9=CL10,"",IF(CL9&lt;&gt;CL10,CL10))</f>
        <v/>
      </c>
    </row>
    <row r="11" spans="1:91" ht="27" customHeight="1" x14ac:dyDescent="0.25">
      <c r="A11" s="82" t="str">
        <f t="shared" ref="A11:A29" si="6">IF(ISBLANK(D11)=FALSE,IF(B10&lt;&gt;0,B10+TIME(,1,),""),"")</f>
        <v/>
      </c>
      <c r="B11" s="10"/>
      <c r="C11" s="64" t="str">
        <f t="shared" si="2"/>
        <v/>
      </c>
      <c r="D11" s="62"/>
      <c r="E11" s="7"/>
      <c r="F11" s="28" t="str" cm="1">
        <f t="array" ref="F11">IFERROR(_xlfn.IFS(OR(D11="Hybrid",D11="HybridC",D11="HybridS",D11="HybridD",D11="Acro-A",D11="Acro-B",D11="Acro-C",D11="Acro-P"),0.5,D11="Pair-Acro",0.1),"")</f>
        <v/>
      </c>
      <c r="G11" s="39" t="str" cm="1">
        <f t="array" ref="G11">IFERROR(_xlfn.IFS(OR(D11="Hybrid",D11="HybridC",D11="HybridS",D11="HybridD"),SUM(AK11:BI11)+F11,OR(D11="Acro-A",D11="Acro-B",D11="Acro-C",D11="Acro-P"),SUM(BV11:CD11)+F11,D11="TRE",CJ11,D11="Pair-Acro",CG11+F11,D11="ChoHy",1),"")</f>
        <v/>
      </c>
      <c r="H11" s="40" t="str" cm="1">
        <f t="array" ref="H11">IFERROR(_xlfn.IFS(OR(D11="Hybrid",D11="HybridC",D11="HybridS",D11="HybridD"),_xlfn.TEXTJOIN(" - ",TRUE,L11:AE11),OR(D11="Acro-A",D11="Acro-B",D11="Acro-C",D11="Acro-P"),_xlfn.TEXTJOIN(" ",TRUE,BK11:BR11),D11="Pair-Acro",CF11),"")</f>
        <v/>
      </c>
      <c r="I11" s="40" t="str">
        <f t="shared" si="3"/>
        <v/>
      </c>
      <c r="J11" s="4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58" t="str">
        <f>_xlfn.IFNA(VLOOKUP(L11,DATA!$R:$S,2,),"")</f>
        <v/>
      </c>
      <c r="AL11" s="58" t="str">
        <f>_xlfn.IFNA(VLOOKUP(M11,DATA!$R:$S,2,),"")</f>
        <v/>
      </c>
      <c r="AM11" s="58" t="str">
        <f>_xlfn.IFNA(VLOOKUP(N11,DATA!$R:$S,2,),"")</f>
        <v/>
      </c>
      <c r="AN11" s="58" t="str">
        <f>_xlfn.IFNA(VLOOKUP(O11,DATA!$R:$S,2,),"")</f>
        <v/>
      </c>
      <c r="AO11" s="58" t="str">
        <f>_xlfn.IFNA(VLOOKUP(P11,DATA!$R:$S,2,),"")</f>
        <v/>
      </c>
      <c r="AP11" s="58" t="str">
        <f>_xlfn.IFNA(VLOOKUP(Q11,DATA!$R:$S,2,),"")</f>
        <v/>
      </c>
      <c r="AQ11" s="58" t="str">
        <f>_xlfn.IFNA(VLOOKUP(R11,DATA!$R:$S,2,),"")</f>
        <v/>
      </c>
      <c r="AR11" s="58" t="str">
        <f>_xlfn.IFNA(VLOOKUP(S11,DATA!$R:$S,2,),"")</f>
        <v/>
      </c>
      <c r="AS11" s="58" t="str">
        <f>_xlfn.IFNA(VLOOKUP(T11,DATA!$R:$S,2,),"")</f>
        <v/>
      </c>
      <c r="AT11" s="58" t="str">
        <f>_xlfn.IFNA(VLOOKUP(U11,DATA!$R:$S,2,),"")</f>
        <v/>
      </c>
      <c r="AU11" s="58" t="str">
        <f>_xlfn.IFNA(VLOOKUP(V11,DATA!$R:$S,2,),"")</f>
        <v/>
      </c>
      <c r="AV11" s="58" t="str">
        <f>_xlfn.IFNA(VLOOKUP(W11,DATA!$R:$S,2,),"")</f>
        <v/>
      </c>
      <c r="AW11" s="58" t="str">
        <f>_xlfn.IFNA(VLOOKUP(X11,DATA!$R:$S,2,),"")</f>
        <v/>
      </c>
      <c r="AX11" s="58" t="str">
        <f>_xlfn.IFNA(VLOOKUP(Y11,DATA!$R:$S,2,),"")</f>
        <v/>
      </c>
      <c r="AY11" s="58" t="str">
        <f>_xlfn.IFNA(VLOOKUP(Z11,DATA!$R:$S,2,),"")</f>
        <v/>
      </c>
      <c r="AZ11" s="58" t="str">
        <f>_xlfn.IFNA(VLOOKUP(AA11,DATA!$R:$S,2,),"")</f>
        <v/>
      </c>
      <c r="BA11" s="58" t="str">
        <f>_xlfn.IFNA(VLOOKUP(AB11,DATA!$R:$S,2,),"")</f>
        <v/>
      </c>
      <c r="BB11" s="58" t="str">
        <f>_xlfn.IFNA(VLOOKUP(AC11,DATA!$R:$S,2,),"")</f>
        <v/>
      </c>
      <c r="BC11" s="58" t="str">
        <f>_xlfn.IFNA(VLOOKUP(AD11,DATA!$R:$S,2,),"")</f>
        <v/>
      </c>
      <c r="BD11" s="58" t="str">
        <f>_xlfn.IFNA(VLOOKUP(AE11,DATA!$R:$S,2,),"")</f>
        <v/>
      </c>
      <c r="BE11" s="58" t="str">
        <f>_xlfn.IFNA(VLOOKUP(AF11,DATA!$T:$U,2,),"")</f>
        <v/>
      </c>
      <c r="BF11" s="58" t="str">
        <f>_xlfn.IFNA(VLOOKUP(AG11,DATA!$T:$U,2,),"")</f>
        <v/>
      </c>
      <c r="BG11" s="58" t="str">
        <f>_xlfn.IFNA(VLOOKUP(AH11,DATA!$T:$U,2,),"")</f>
        <v/>
      </c>
      <c r="BH11" s="58" t="str">
        <f>_xlfn.IFNA(VLOOKUP(AI11,DATA!$T:$U,2,),"")</f>
        <v/>
      </c>
      <c r="BI11" s="58" t="str">
        <f>_xlfn.IFNA(VLOOKUP(AJ11,DATA!$T:$U,2,),"")</f>
        <v/>
      </c>
      <c r="BK11" s="59" t="str">
        <f t="shared" si="0"/>
        <v/>
      </c>
      <c r="BL11" s="11"/>
      <c r="BM11" s="11"/>
      <c r="BN11" s="11"/>
      <c r="BO11" s="11"/>
      <c r="BP11" s="11"/>
      <c r="BQ11" s="11"/>
      <c r="BR11" s="11"/>
      <c r="BS11" s="11"/>
      <c r="BT11" s="11"/>
      <c r="BV11" s="58"/>
      <c r="BW11" s="58"/>
      <c r="BX11" s="58"/>
      <c r="BY11" s="58"/>
      <c r="BZ11" s="58"/>
      <c r="CA11" s="58"/>
      <c r="CB11" s="58"/>
      <c r="CC11" s="58"/>
      <c r="CD11" s="58" t="str" cm="1">
        <f t="array" ref="CD11">IFERROR(_xlfn.IFS($BK11="A",VLOOKUP(COACH!BT11,ACRO!$D$315:$E$345,2,FALSE),$BK11="B",VLOOKUP(COACH!BT11,ACRO!$G$315:$H$345,2,FALSE),$BK11="C",VLOOKUP(COACH!BT11,ACRO!$J$315:$K$345,2,FALSE),$BK11="P",VLOOKUP(COACH!BT11,ACRO!$M$315:$N$345,2,FALSE)),"")</f>
        <v/>
      </c>
      <c r="CF11" s="11"/>
      <c r="CG11" s="87" t="str">
        <f>IFERROR(VLOOKUP(CF11,DATA!$W$2:$X$224,2,FALSE),"")</f>
        <v/>
      </c>
      <c r="CI11" s="58" t="str" cm="1">
        <f t="array" ref="CI11">IFERROR(_xlfn.IFS(D11="TRE","T",D11="Acro-A","AA",D11="Acro-B","AB",D11="Acro-C","AC",D11="Acro-P","AP",D11="Pair-Acro","AL",D11="Hybrid","H",D11="HybridC","HC",D11="HybridS","HS",D11="HybridD","HD",D11="ChoHy","HCh"),"")</f>
        <v/>
      </c>
      <c r="CJ11" s="58" t="str" cm="1">
        <f t="array" ref="CJ11">IFERROR(_xlfn.IFS($H$5="SOLO TECH",VLOOKUP(E11,DATA!$H$3:$I$13,2,FALSE),$H$5="DUETT TECH",VLOOKUP(E11,DATA!$J$3:$K$13,2,FALSE),$H$5="MIXED TECH",VLOOKUP(E11,DATA!$L$3:$M$13,2,FALSE),$H$5="TEAM TECH",VLOOKUP(E11,DATA!$N$3:$O$13,2,FALSE)),"")</f>
        <v/>
      </c>
      <c r="CK11" s="58">
        <f t="shared" si="1"/>
        <v>0</v>
      </c>
      <c r="CL11" s="58">
        <f t="shared" si="4"/>
        <v>0</v>
      </c>
      <c r="CM11" s="58" t="str">
        <f t="shared" si="5"/>
        <v/>
      </c>
    </row>
    <row r="12" spans="1:91" ht="27" customHeight="1" x14ac:dyDescent="0.25">
      <c r="A12" s="82" t="str">
        <f t="shared" si="6"/>
        <v/>
      </c>
      <c r="B12" s="10"/>
      <c r="C12" s="64" t="str">
        <f t="shared" si="2"/>
        <v/>
      </c>
      <c r="D12" s="62"/>
      <c r="E12" s="7"/>
      <c r="F12" s="28" t="str" cm="1">
        <f t="array" ref="F12">IFERROR(_xlfn.IFS(OR(D12="Hybrid",D12="HybridC",D12="HybridS",D12="HybridD",D12="Acro-A",D12="Acro-B",D12="Acro-C",D12="Acro-P"),0.5,D12="Pair-Acro",0.1),"")</f>
        <v/>
      </c>
      <c r="G12" s="39" t="str" cm="1">
        <f t="array" ref="G12">IFERROR(_xlfn.IFS(OR(D12="Hybrid",D12="HybridC",D12="HybridS",D12="HybridD"),SUM(AK12:BI12)+F12,OR(D12="Acro-A",D12="Acro-B",D12="Acro-C",D12="Acro-P"),SUM(BV12:CD12)+F12,D12="TRE",CJ12,D12="Pair-Acro",CG12+F12,D12="ChoHy",1),"")</f>
        <v/>
      </c>
      <c r="H12" s="40" t="str" cm="1">
        <f t="array" ref="H12">IFERROR(_xlfn.IFS(OR(D12="Hybrid",D12="HybridC",D12="HybridS",D12="HybridD"),_xlfn.TEXTJOIN(" - ",TRUE,L12:AE12),OR(D12="Acro-A",D12="Acro-B",D12="Acro-C",D12="Acro-P"),_xlfn.TEXTJOIN(" ",TRUE,BK12:BR12),D12="Pair-Acro",CF12),"")</f>
        <v/>
      </c>
      <c r="I12" s="40" t="str">
        <f t="shared" si="3"/>
        <v/>
      </c>
      <c r="J12" s="4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58" t="str">
        <f>_xlfn.IFNA(VLOOKUP(L12,DATA!$R:$S,2,),"")</f>
        <v/>
      </c>
      <c r="AL12" s="58" t="str">
        <f>_xlfn.IFNA(VLOOKUP(M12,DATA!$R:$S,2,),"")</f>
        <v/>
      </c>
      <c r="AM12" s="58" t="str">
        <f>_xlfn.IFNA(VLOOKUP(N12,DATA!$R:$S,2,),"")</f>
        <v/>
      </c>
      <c r="AN12" s="58" t="str">
        <f>_xlfn.IFNA(VLOOKUP(O12,DATA!$R:$S,2,),"")</f>
        <v/>
      </c>
      <c r="AO12" s="58" t="str">
        <f>_xlfn.IFNA(VLOOKUP(P12,DATA!$R:$S,2,),"")</f>
        <v/>
      </c>
      <c r="AP12" s="58" t="str">
        <f>_xlfn.IFNA(VLOOKUP(Q12,DATA!$R:$S,2,),"")</f>
        <v/>
      </c>
      <c r="AQ12" s="58" t="str">
        <f>_xlfn.IFNA(VLOOKUP(R12,DATA!$R:$S,2,),"")</f>
        <v/>
      </c>
      <c r="AR12" s="58" t="str">
        <f>_xlfn.IFNA(VLOOKUP(S12,DATA!$R:$S,2,),"")</f>
        <v/>
      </c>
      <c r="AS12" s="58" t="str">
        <f>_xlfn.IFNA(VLOOKUP(T12,DATA!$R:$S,2,),"")</f>
        <v/>
      </c>
      <c r="AT12" s="58" t="str">
        <f>_xlfn.IFNA(VLOOKUP(U12,DATA!$R:$S,2,),"")</f>
        <v/>
      </c>
      <c r="AU12" s="58" t="str">
        <f>_xlfn.IFNA(VLOOKUP(V12,DATA!$R:$S,2,),"")</f>
        <v/>
      </c>
      <c r="AV12" s="58" t="str">
        <f>_xlfn.IFNA(VLOOKUP(W12,DATA!$R:$S,2,),"")</f>
        <v/>
      </c>
      <c r="AW12" s="58" t="str">
        <f>_xlfn.IFNA(VLOOKUP(X12,DATA!$R:$S,2,),"")</f>
        <v/>
      </c>
      <c r="AX12" s="58" t="str">
        <f>_xlfn.IFNA(VLOOKUP(Y12,DATA!$R:$S,2,),"")</f>
        <v/>
      </c>
      <c r="AY12" s="58" t="str">
        <f>_xlfn.IFNA(VLOOKUP(Z12,DATA!$R:$S,2,),"")</f>
        <v/>
      </c>
      <c r="AZ12" s="58" t="str">
        <f>_xlfn.IFNA(VLOOKUP(AA12,DATA!$R:$S,2,),"")</f>
        <v/>
      </c>
      <c r="BA12" s="58" t="str">
        <f>_xlfn.IFNA(VLOOKUP(AB12,DATA!$R:$S,2,),"")</f>
        <v/>
      </c>
      <c r="BB12" s="58" t="str">
        <f>_xlfn.IFNA(VLOOKUP(AC12,DATA!$R:$S,2,),"")</f>
        <v/>
      </c>
      <c r="BC12" s="58" t="str">
        <f>_xlfn.IFNA(VLOOKUP(AD12,DATA!$R:$S,2,),"")</f>
        <v/>
      </c>
      <c r="BD12" s="58" t="str">
        <f>_xlfn.IFNA(VLOOKUP(AE12,DATA!$R:$S,2,),"")</f>
        <v/>
      </c>
      <c r="BE12" s="58" t="str">
        <f>_xlfn.IFNA(VLOOKUP(AF12,DATA!$T:$U,2,),"")</f>
        <v/>
      </c>
      <c r="BF12" s="58" t="str">
        <f>_xlfn.IFNA(VLOOKUP(AG12,DATA!$T:$U,2,),"")</f>
        <v/>
      </c>
      <c r="BG12" s="58" t="str">
        <f>_xlfn.IFNA(VLOOKUP(AH12,DATA!$T:$U,2,),"")</f>
        <v/>
      </c>
      <c r="BH12" s="58" t="str">
        <f>_xlfn.IFNA(VLOOKUP(AI12,DATA!$T:$U,2,),"")</f>
        <v/>
      </c>
      <c r="BI12" s="58" t="str">
        <f>_xlfn.IFNA(VLOOKUP(AJ12,DATA!$T:$U,2,),"")</f>
        <v/>
      </c>
      <c r="BK12" s="59" t="str">
        <f t="shared" si="0"/>
        <v/>
      </c>
      <c r="BL12" s="11"/>
      <c r="BM12" s="11"/>
      <c r="BN12" s="11"/>
      <c r="BO12" s="11"/>
      <c r="BP12" s="11"/>
      <c r="BQ12" s="11"/>
      <c r="BR12" s="11"/>
      <c r="BS12" s="11"/>
      <c r="BT12" s="11"/>
      <c r="BV12" s="58"/>
      <c r="BW12" s="58"/>
      <c r="BX12" s="58"/>
      <c r="BY12" s="58"/>
      <c r="BZ12" s="58"/>
      <c r="CA12" s="58"/>
      <c r="CB12" s="58"/>
      <c r="CC12" s="58"/>
      <c r="CD12" s="58" t="str" cm="1">
        <f t="array" ref="CD12">IFERROR(_xlfn.IFS($BK12="A",VLOOKUP(COACH!BT12,ACRO!$D$315:$E$345,2,FALSE),$BK12="B",VLOOKUP(COACH!BT12,ACRO!$G$315:$H$345,2,FALSE),$BK12="C",VLOOKUP(COACH!BT12,ACRO!$J$315:$K$345,2,FALSE),$BK12="P",VLOOKUP(COACH!BT12,ACRO!$M$315:$N$345,2,FALSE)),"")</f>
        <v/>
      </c>
      <c r="CF12" s="11"/>
      <c r="CG12" s="87" t="str">
        <f>IFERROR(VLOOKUP(CF12,DATA!$W$2:$X$224,2,FALSE),"")</f>
        <v/>
      </c>
      <c r="CI12" s="58" t="str" cm="1">
        <f t="array" ref="CI12">IFERROR(_xlfn.IFS(D12="TRE","T",D12="Acro-A","AA",D12="Acro-B","AB",D12="Acro-C","AC",D12="Acro-P","AP",D12="Pair-Acro","AL",D12="Hybrid","H",D12="HybridC","HC",D12="HybridS","HS",D12="HybridD","HD",D12="ChoHy","HCh"),"")</f>
        <v/>
      </c>
      <c r="CJ12" s="58" t="str" cm="1">
        <f t="array" ref="CJ12">IFERROR(_xlfn.IFS($H$5="SOLO TECH",VLOOKUP(E12,DATA!$H$3:$I$13,2,FALSE),$H$5="DUETT TECH",VLOOKUP(E12,DATA!$J$3:$K$13,2,FALSE),$H$5="MIXED TECH",VLOOKUP(E12,DATA!$L$3:$M$13,2,FALSE),$H$5="TEAM TECH",VLOOKUP(E12,DATA!$N$3:$O$13,2,FALSE)),"")</f>
        <v/>
      </c>
      <c r="CK12" s="58">
        <f t="shared" si="1"/>
        <v>0</v>
      </c>
      <c r="CL12" s="58">
        <f t="shared" si="4"/>
        <v>0</v>
      </c>
      <c r="CM12" s="58" t="str">
        <f t="shared" si="5"/>
        <v/>
      </c>
    </row>
    <row r="13" spans="1:91" ht="27" customHeight="1" x14ac:dyDescent="0.25">
      <c r="A13" s="82" t="str">
        <f t="shared" si="6"/>
        <v/>
      </c>
      <c r="B13" s="10"/>
      <c r="C13" s="64" t="str">
        <f t="shared" si="2"/>
        <v/>
      </c>
      <c r="D13" s="62"/>
      <c r="E13" s="7"/>
      <c r="F13" s="28" t="str" cm="1">
        <f t="array" ref="F13">IFERROR(_xlfn.IFS(OR(D13="Hybrid",D13="HybridC",D13="HybridS",D13="HybridD",D13="Acro-A",D13="Acro-B",D13="Acro-C",D13="Acro-P"),0.5,D13="Pair-Acro",0.1),"")</f>
        <v/>
      </c>
      <c r="G13" s="39" t="str" cm="1">
        <f t="array" ref="G13">IFERROR(_xlfn.IFS(OR(D13="Hybrid",D13="HybridC",D13="HybridS",D13="HybridD"),SUM(AK13:BI13)+F13,OR(D13="Acro-A",D13="Acro-B",D13="Acro-C",D13="Acro-P"),SUM(BV13:CD13)+F13,D13="TRE",CJ13,D13="Pair-Acro",CG13+F13,D13="ChoHy",1),"")</f>
        <v/>
      </c>
      <c r="H13" s="40" t="str" cm="1">
        <f t="array" ref="H13">IFERROR(_xlfn.IFS(OR(D13="Hybrid",D13="HybridC",D13="HybridS",D13="HybridD"),_xlfn.TEXTJOIN(" - ",TRUE,L13:AE13),OR(D13="Acro-A",D13="Acro-B",D13="Acro-C",D13="Acro-P"),_xlfn.TEXTJOIN(" ",TRUE,BK13:BR13),D13="Pair-Acro",CF13),"")</f>
        <v/>
      </c>
      <c r="I13" s="40" t="str">
        <f t="shared" si="3"/>
        <v/>
      </c>
      <c r="J13" s="4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58" t="str">
        <f>_xlfn.IFNA(VLOOKUP(L13,DATA!$R:$S,2,),"")</f>
        <v/>
      </c>
      <c r="AL13" s="58" t="str">
        <f>_xlfn.IFNA(VLOOKUP(M13,DATA!$R:$S,2,),"")</f>
        <v/>
      </c>
      <c r="AM13" s="58" t="str">
        <f>_xlfn.IFNA(VLOOKUP(N13,DATA!$R:$S,2,),"")</f>
        <v/>
      </c>
      <c r="AN13" s="58" t="str">
        <f>_xlfn.IFNA(VLOOKUP(O13,DATA!$R:$S,2,),"")</f>
        <v/>
      </c>
      <c r="AO13" s="58" t="str">
        <f>_xlfn.IFNA(VLOOKUP(P13,DATA!$R:$S,2,),"")</f>
        <v/>
      </c>
      <c r="AP13" s="58" t="str">
        <f>_xlfn.IFNA(VLOOKUP(Q13,DATA!$R:$S,2,),"")</f>
        <v/>
      </c>
      <c r="AQ13" s="58" t="str">
        <f>_xlfn.IFNA(VLOOKUP(R13,DATA!$R:$S,2,),"")</f>
        <v/>
      </c>
      <c r="AR13" s="58" t="str">
        <f>_xlfn.IFNA(VLOOKUP(S13,DATA!$R:$S,2,),"")</f>
        <v/>
      </c>
      <c r="AS13" s="58" t="str">
        <f>_xlfn.IFNA(VLOOKUP(T13,DATA!$R:$S,2,),"")</f>
        <v/>
      </c>
      <c r="AT13" s="58" t="str">
        <f>_xlfn.IFNA(VLOOKUP(U13,DATA!$R:$S,2,),"")</f>
        <v/>
      </c>
      <c r="AU13" s="58" t="str">
        <f>_xlfn.IFNA(VLOOKUP(V13,DATA!$R:$S,2,),"")</f>
        <v/>
      </c>
      <c r="AV13" s="58" t="str">
        <f>_xlfn.IFNA(VLOOKUP(W13,DATA!$R:$S,2,),"")</f>
        <v/>
      </c>
      <c r="AW13" s="58" t="str">
        <f>_xlfn.IFNA(VLOOKUP(X13,DATA!$R:$S,2,),"")</f>
        <v/>
      </c>
      <c r="AX13" s="58" t="str">
        <f>_xlfn.IFNA(VLOOKUP(Y13,DATA!$R:$S,2,),"")</f>
        <v/>
      </c>
      <c r="AY13" s="58" t="str">
        <f>_xlfn.IFNA(VLOOKUP(Z13,DATA!$R:$S,2,),"")</f>
        <v/>
      </c>
      <c r="AZ13" s="58" t="str">
        <f>_xlfn.IFNA(VLOOKUP(AA13,DATA!$R:$S,2,),"")</f>
        <v/>
      </c>
      <c r="BA13" s="58" t="str">
        <f>_xlfn.IFNA(VLOOKUP(AB13,DATA!$R:$S,2,),"")</f>
        <v/>
      </c>
      <c r="BB13" s="58" t="str">
        <f>_xlfn.IFNA(VLOOKUP(AC13,DATA!$R:$S,2,),"")</f>
        <v/>
      </c>
      <c r="BC13" s="58" t="str">
        <f>_xlfn.IFNA(VLOOKUP(AD13,DATA!$R:$S,2,),"")</f>
        <v/>
      </c>
      <c r="BD13" s="58" t="str">
        <f>_xlfn.IFNA(VLOOKUP(AE13,DATA!$R:$S,2,),"")</f>
        <v/>
      </c>
      <c r="BE13" s="58" t="str">
        <f>_xlfn.IFNA(VLOOKUP(AF13,DATA!$T:$U,2,),"")</f>
        <v/>
      </c>
      <c r="BF13" s="58" t="str">
        <f>_xlfn.IFNA(VLOOKUP(AG13,DATA!$T:$U,2,),"")</f>
        <v/>
      </c>
      <c r="BG13" s="58" t="str">
        <f>_xlfn.IFNA(VLOOKUP(AH13,DATA!$T:$U,2,),"")</f>
        <v/>
      </c>
      <c r="BH13" s="58" t="str">
        <f>_xlfn.IFNA(VLOOKUP(AI13,DATA!$T:$U,2,),"")</f>
        <v/>
      </c>
      <c r="BI13" s="58" t="str">
        <f>_xlfn.IFNA(VLOOKUP(AJ13,DATA!$T:$U,2,),"")</f>
        <v/>
      </c>
      <c r="BK13" s="59" t="str">
        <f t="shared" si="0"/>
        <v/>
      </c>
      <c r="BL13" s="11"/>
      <c r="BM13" s="11"/>
      <c r="BN13" s="11"/>
      <c r="BO13" s="11"/>
      <c r="BP13" s="11"/>
      <c r="BQ13" s="11"/>
      <c r="BR13" s="11"/>
      <c r="BS13" s="11"/>
      <c r="BT13" s="11"/>
      <c r="BV13" s="58"/>
      <c r="BW13" s="58"/>
      <c r="BX13" s="58"/>
      <c r="BY13" s="58"/>
      <c r="BZ13" s="58"/>
      <c r="CA13" s="58"/>
      <c r="CB13" s="58"/>
      <c r="CC13" s="58"/>
      <c r="CD13" s="58" t="str" cm="1">
        <f t="array" ref="CD13">IFERROR(_xlfn.IFS($BK13="A",VLOOKUP(COACH!BT13,ACRO!$D$315:$E$345,2,FALSE),$BK13="B",VLOOKUP(COACH!BT13,ACRO!$G$315:$H$345,2,FALSE),$BK13="C",VLOOKUP(COACH!BT13,ACRO!$J$315:$K$345,2,FALSE),$BK13="P",VLOOKUP(COACH!BT13,ACRO!$M$315:$N$345,2,FALSE)),"")</f>
        <v/>
      </c>
      <c r="CF13" s="11"/>
      <c r="CG13" s="87" t="str">
        <f>IFERROR(VLOOKUP(CF13,DATA!$W$2:$X$224,2,FALSE),"")</f>
        <v/>
      </c>
      <c r="CI13" s="58" t="str" cm="1">
        <f t="array" ref="CI13">IFERROR(_xlfn.IFS(D13="TRE","T",D13="Acro-A","AA",D13="Acro-B","AB",D13="Acro-C","AC",D13="Acro-P","AP",D13="Pair-Acro","AL",D13="Hybrid","H",D13="HybridC","HC",D13="HybridS","HS",D13="HybridD","HD",D13="ChoHy","HCh"),"")</f>
        <v/>
      </c>
      <c r="CJ13" s="58" t="str" cm="1">
        <f t="array" ref="CJ13">IFERROR(_xlfn.IFS($H$5="SOLO TECH",VLOOKUP(E13,DATA!$H$3:$I$13,2,FALSE),$H$5="DUETT TECH",VLOOKUP(E13,DATA!$J$3:$K$13,2,FALSE),$H$5="MIXED TECH",VLOOKUP(E13,DATA!$L$3:$M$13,2,FALSE),$H$5="TEAM TECH",VLOOKUP(E13,DATA!$N$3:$O$13,2,FALSE)),"")</f>
        <v/>
      </c>
      <c r="CK13" s="58">
        <f t="shared" si="1"/>
        <v>0</v>
      </c>
      <c r="CL13" s="58">
        <f t="shared" si="4"/>
        <v>0</v>
      </c>
      <c r="CM13" s="58" t="str">
        <f t="shared" si="5"/>
        <v/>
      </c>
    </row>
    <row r="14" spans="1:91" ht="27" customHeight="1" x14ac:dyDescent="0.25">
      <c r="A14" s="82" t="str">
        <f t="shared" si="6"/>
        <v/>
      </c>
      <c r="B14" s="8"/>
      <c r="C14" s="64" t="str">
        <f t="shared" si="2"/>
        <v/>
      </c>
      <c r="D14" s="62"/>
      <c r="E14" s="7"/>
      <c r="F14" s="28" t="str" cm="1">
        <f t="array" ref="F14">IFERROR(_xlfn.IFS(OR(D14="Hybrid",D14="HybridC",D14="HybridS",D14="HybridD",D14="Acro-A",D14="Acro-B",D14="Acro-C",D14="Acro-P"),0.5,D14="Pair-Acro",0.1),"")</f>
        <v/>
      </c>
      <c r="G14" s="39" t="str" cm="1">
        <f t="array" ref="G14">IFERROR(_xlfn.IFS(OR(D14="Hybrid",D14="HybridC",D14="HybridS",D14="HybridD"),SUM(AK14:BI14)+F14,OR(D14="Acro-A",D14="Acro-B",D14="Acro-C",D14="Acro-P"),SUM(BV14:CD14)+F14,D14="TRE",CJ14,D14="Pair-Acro",CG14+F14,D14="ChoHy",1),"")</f>
        <v/>
      </c>
      <c r="H14" s="40" t="str" cm="1">
        <f t="array" ref="H14">IFERROR(_xlfn.IFS(OR(D14="Hybrid",D14="HybridC",D14="HybridS",D14="HybridD"),_xlfn.TEXTJOIN(" - ",TRUE,L14:AE14),OR(D14="Acro-A",D14="Acro-B",D14="Acro-C",D14="Acro-P"),_xlfn.TEXTJOIN(" ",TRUE,BK14:BR14),D14="Pair-Acro",CF14),"")</f>
        <v/>
      </c>
      <c r="I14" s="40" t="str">
        <f t="shared" si="3"/>
        <v/>
      </c>
      <c r="J14" s="4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58" t="str">
        <f>_xlfn.IFNA(VLOOKUP(L14,DATA!$R:$S,2,),"")</f>
        <v/>
      </c>
      <c r="AL14" s="58" t="str">
        <f>_xlfn.IFNA(VLOOKUP(M14,DATA!$R:$S,2,),"")</f>
        <v/>
      </c>
      <c r="AM14" s="58" t="str">
        <f>_xlfn.IFNA(VLOOKUP(N14,DATA!$R:$S,2,),"")</f>
        <v/>
      </c>
      <c r="AN14" s="58" t="str">
        <f>_xlfn.IFNA(VLOOKUP(O14,DATA!$R:$S,2,),"")</f>
        <v/>
      </c>
      <c r="AO14" s="58" t="str">
        <f>_xlfn.IFNA(VLOOKUP(P14,DATA!$R:$S,2,),"")</f>
        <v/>
      </c>
      <c r="AP14" s="58" t="str">
        <f>_xlfn.IFNA(VLOOKUP(Q14,DATA!$R:$S,2,),"")</f>
        <v/>
      </c>
      <c r="AQ14" s="58" t="str">
        <f>_xlfn.IFNA(VLOOKUP(R14,DATA!$R:$S,2,),"")</f>
        <v/>
      </c>
      <c r="AR14" s="58" t="str">
        <f>_xlfn.IFNA(VLOOKUP(S14,DATA!$R:$S,2,),"")</f>
        <v/>
      </c>
      <c r="AS14" s="58" t="str">
        <f>_xlfn.IFNA(VLOOKUP(T14,DATA!$R:$S,2,),"")</f>
        <v/>
      </c>
      <c r="AT14" s="58" t="str">
        <f>_xlfn.IFNA(VLOOKUP(U14,DATA!$R:$S,2,),"")</f>
        <v/>
      </c>
      <c r="AU14" s="58" t="str">
        <f>_xlfn.IFNA(VLOOKUP(V14,DATA!$R:$S,2,),"")</f>
        <v/>
      </c>
      <c r="AV14" s="58" t="str">
        <f>_xlfn.IFNA(VLOOKUP(W14,DATA!$R:$S,2,),"")</f>
        <v/>
      </c>
      <c r="AW14" s="58" t="str">
        <f>_xlfn.IFNA(VLOOKUP(X14,DATA!$R:$S,2,),"")</f>
        <v/>
      </c>
      <c r="AX14" s="58" t="str">
        <f>_xlfn.IFNA(VLOOKUP(Y14,DATA!$R:$S,2,),"")</f>
        <v/>
      </c>
      <c r="AY14" s="58" t="str">
        <f>_xlfn.IFNA(VLOOKUP(Z14,DATA!$R:$S,2,),"")</f>
        <v/>
      </c>
      <c r="AZ14" s="58" t="str">
        <f>_xlfn.IFNA(VLOOKUP(AA14,DATA!$R:$S,2,),"")</f>
        <v/>
      </c>
      <c r="BA14" s="58" t="str">
        <f>_xlfn.IFNA(VLOOKUP(AB14,DATA!$R:$S,2,),"")</f>
        <v/>
      </c>
      <c r="BB14" s="58" t="str">
        <f>_xlfn.IFNA(VLOOKUP(AC14,DATA!$R:$S,2,),"")</f>
        <v/>
      </c>
      <c r="BC14" s="58" t="str">
        <f>_xlfn.IFNA(VLOOKUP(AD14,DATA!$R:$S,2,),"")</f>
        <v/>
      </c>
      <c r="BD14" s="58" t="str">
        <f>_xlfn.IFNA(VLOOKUP(AE14,DATA!$R:$S,2,),"")</f>
        <v/>
      </c>
      <c r="BE14" s="58" t="str">
        <f>_xlfn.IFNA(VLOOKUP(AF14,DATA!$T:$U,2,),"")</f>
        <v/>
      </c>
      <c r="BF14" s="58" t="str">
        <f>_xlfn.IFNA(VLOOKUP(AG14,DATA!$T:$U,2,),"")</f>
        <v/>
      </c>
      <c r="BG14" s="58" t="str">
        <f>_xlfn.IFNA(VLOOKUP(AH14,DATA!$T:$U,2,),"")</f>
        <v/>
      </c>
      <c r="BH14" s="58" t="str">
        <f>_xlfn.IFNA(VLOOKUP(AI14,DATA!$T:$U,2,),"")</f>
        <v/>
      </c>
      <c r="BI14" s="58" t="str">
        <f>_xlfn.IFNA(VLOOKUP(AJ14,DATA!$T:$U,2,),"")</f>
        <v/>
      </c>
      <c r="BK14" s="59" t="str">
        <f t="shared" si="0"/>
        <v/>
      </c>
      <c r="BL14" s="11"/>
      <c r="BM14" s="11"/>
      <c r="BN14" s="11"/>
      <c r="BO14" s="11"/>
      <c r="BP14" s="11"/>
      <c r="BQ14" s="11"/>
      <c r="BR14" s="11"/>
      <c r="BS14" s="11"/>
      <c r="BT14" s="11"/>
      <c r="BV14" s="58" t="str" cm="1">
        <f t="array" ref="BV14">IFERROR(_xlfn.IFS($BK14="A",VLOOKUP(COACH!BL14,ACRO!$D$5:$E$26,2,FALSE),$BK14="B",VLOOKUP(COACH!BL14,ACRO!$G$5:$H$26,2,FALSE),$BK14="C",VLOOKUP(COACH!BL14,ACRO!$J$5:$K$26,2,FALSE),$BK14="P",VLOOKUP(COACH!BL14,ACRO!$M$5:$N$26,2,FALSE)),"")</f>
        <v/>
      </c>
      <c r="BW14" s="58" t="str" cm="1">
        <f t="array" ref="BW14">IFERROR(_xlfn.IFS($BK14="A",VLOOKUP(COACH!BM14,ACRO!$D$35:$E$70,2,FALSE),$BK14="B",VLOOKUP(COACH!BM14,ACRO!$G$35:$H$70,2,FALSE),$BK14="C",VLOOKUP(COACH!BM14,ACRO!$J$35:$K$70,2,FALSE),$BK14="P",VLOOKUP(COACH!BM14,ACRO!$M$35:$N$70,2,FALSE)),"")</f>
        <v/>
      </c>
      <c r="BX14" s="58" t="str" cm="1">
        <f t="array" ref="BX14">IFERROR(_xlfn.IFS($BK14="A",VLOOKUP(COACH!BN14,ACRO!$D$85:$E$95,2,FALSE),$BK14="B",VLOOKUP(COACH!BN14,ACRO!$G$85:$H$95,2,FALSE),$BK14="C",VLOOKUP(COACH!BN14,ACRO!$J$85:$K$95,2,FALSE),$BK14="P",VLOOKUP(COACH!BN14,ACRO!$M$85:$N$95,2,FALSE)),"")</f>
        <v/>
      </c>
      <c r="BY14" s="58" t="str" cm="1">
        <f t="array" ref="BY14">IFERROR(_xlfn.IFS($BK14="A",VLOOKUP(COACH!BO14,ACRO!$D$105:$E$145,2,FALSE),$BK14="B",VLOOKUP(COACH!BO14,ACRO!$G$105:$H$145,2,FALSE),$BK14="C",VLOOKUP(COACH!BO14,ACRO!$J$105:$K$145,2,FALSE),$BK14="P",VLOOKUP(COACH!BO14,ACRO!$M$105:$N$145,2,FALSE)),"")</f>
        <v/>
      </c>
      <c r="BZ14" s="58" t="str" cm="1">
        <f t="array" ref="BZ14">IFERROR(_xlfn.IFS($BK14="A",VLOOKUP(COACH!BP14,ACRO!$D$155:$E$195,2,FALSE),$BK14="B",VLOOKUP(COACH!BP14,ACRO!$G$155:$H$195,2,FALSE),$BK14="C",VLOOKUP(COACH!BP14,ACRO!$J$155:$K$195,2,FALSE),$BK14="P",VLOOKUP(COACH!BP14,ACRO!$M$155:$N$195,2,FALSE)),"")</f>
        <v/>
      </c>
      <c r="CA14" s="58" t="str" cm="1">
        <f t="array" ref="CA14">IFERROR(_xlfn.IFS($BK14="A",VLOOKUP(COACH!BQ14,ACRO!$D$205:$E$225,2,FALSE),$BK14="B",VLOOKUP(COACH!BQ14,ACRO!$G$205:$H$225,2,FALSE),$BK14="C",VLOOKUP(COACH!BQ14,ACRO!$J$205:$K$225,2,FALSE),$BK14="P",VLOOKUP(COACH!BQ14,ACRO!$M$205:$N$225,2,FALSE)),"")</f>
        <v/>
      </c>
      <c r="CB14" s="58" t="str" cm="1">
        <f t="array" ref="CB14">IFERROR(_xlfn.IFS($BK14="A",VLOOKUP(COACH!BR14,ACRO!$D$235:$E$305,2,FALSE),$BK14="B",VLOOKUP(COACH!BR14,ACRO!$G$235:$H$305,2,FALSE),$BK14="C",VLOOKUP(COACH!BR14,ACRO!$J$235:$K$305,2,FALSE),$BK14="P",VLOOKUP(COACH!BR14,ACRO!$M$235:$N$305,2,FALSE)),"")</f>
        <v/>
      </c>
      <c r="CC14" s="58" t="str" cm="1">
        <f t="array" ref="CC14">IFERROR(_xlfn.IFS($BK14="A",VLOOKUP(COACH!BS14,ACRO!$D$315:$E$345,2,FALSE),$BK14="B",VLOOKUP(COACH!BS14,ACRO!$G$315:$H$345,2,FALSE),$BK14="C",VLOOKUP(COACH!BS14,ACRO!$J$315:$K$345,2,FALSE),$BK14="P",VLOOKUP(COACH!BS14,ACRO!$M$315:$N$345,2,FALSE)),"")</f>
        <v/>
      </c>
      <c r="CD14" s="58" t="str" cm="1">
        <f t="array" ref="CD14">IFERROR(_xlfn.IFS($BK14="A",VLOOKUP(COACH!BT14,ACRO!$D$315:$E$345,2,FALSE),$BK14="B",VLOOKUP(COACH!BT14,ACRO!$G$315:$H$345,2,FALSE),$BK14="C",VLOOKUP(COACH!BT14,ACRO!$J$315:$K$345,2,FALSE),$BK14="P",VLOOKUP(COACH!BT14,ACRO!$M$315:$N$345,2,FALSE)),"")</f>
        <v/>
      </c>
      <c r="CF14" s="11"/>
      <c r="CG14" s="87" t="str">
        <f>IFERROR(VLOOKUP(CF14,DATA!$W$2:$X$224,2,FALSE),"")</f>
        <v/>
      </c>
      <c r="CI14" s="58" t="str" cm="1">
        <f t="array" ref="CI14">IFERROR(_xlfn.IFS(D14="TRE","T",D14="Acro-A","AA",D14="Acro-B","AB",D14="Acro-C","AC",D14="Acro-P","AP",D14="Pair-Acro","AL",D14="Hybrid","H",D14="HybridC","HC",D14="HybridS","HS",D14="HybridD","HD",D14="ChoHy","HCh"),"")</f>
        <v/>
      </c>
      <c r="CJ14" s="58" t="str" cm="1">
        <f t="array" ref="CJ14">IFERROR(_xlfn.IFS($H$5="SOLO TECH",VLOOKUP(E14,DATA!$H$3:$I$13,2,FALSE),$H$5="DUETT TECH",VLOOKUP(E14,DATA!$J$3:$K$13,2,FALSE),$H$5="MIXED TECH",VLOOKUP(E14,DATA!$L$3:$M$13,2,FALSE),$H$5="TEAM TECH",VLOOKUP(E14,DATA!$N$3:$O$13,2,FALSE)),"")</f>
        <v/>
      </c>
      <c r="CK14" s="58">
        <f t="shared" si="1"/>
        <v>0</v>
      </c>
      <c r="CL14" s="58">
        <f t="shared" si="4"/>
        <v>0</v>
      </c>
      <c r="CM14" s="58" t="str">
        <f t="shared" si="5"/>
        <v/>
      </c>
    </row>
    <row r="15" spans="1:91" ht="27" customHeight="1" x14ac:dyDescent="0.25">
      <c r="A15" s="82" t="str">
        <f t="shared" si="6"/>
        <v/>
      </c>
      <c r="B15" s="8"/>
      <c r="C15" s="64" t="str">
        <f t="shared" si="2"/>
        <v/>
      </c>
      <c r="D15" s="62"/>
      <c r="E15" s="7"/>
      <c r="F15" s="28" t="str" cm="1">
        <f t="array" ref="F15">IFERROR(_xlfn.IFS(OR(D15="Hybrid",D15="HybridC",D15="HybridS",D15="HybridD",D15="Acro-A",D15="Acro-B",D15="Acro-C",D15="Acro-P"),0.5,D15="Pair-Acro",0.1),"")</f>
        <v/>
      </c>
      <c r="G15" s="39" t="str" cm="1">
        <f t="array" ref="G15">IFERROR(_xlfn.IFS(OR(D15="Hybrid",D15="HybridC",D15="HybridS",D15="HybridD"),SUM(AK15:BI15)+F15,OR(D15="Acro-A",D15="Acro-B",D15="Acro-C",D15="Acro-P"),SUM(BV15:CD15)+F15,D15="TRE",CJ15,D15="Pair-Acro",CG15+F15,D15="ChoHy",1),"")</f>
        <v/>
      </c>
      <c r="H15" s="40" t="str" cm="1">
        <f t="array" ref="H15">IFERROR(_xlfn.IFS(OR(D15="Hybrid",D15="HybridC",D15="HybridS",D15="HybridD"),_xlfn.TEXTJOIN(" - ",TRUE,L15:AE15),OR(D15="Acro-A",D15="Acro-B",D15="Acro-C",D15="Acro-P"),_xlfn.TEXTJOIN(" ",TRUE,BK15:BR15),D15="Pair-Acro",CF15),"")</f>
        <v/>
      </c>
      <c r="I15" s="40" t="str">
        <f t="shared" si="3"/>
        <v/>
      </c>
      <c r="J15" s="4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58" t="str">
        <f>_xlfn.IFNA(VLOOKUP(L15,DATA!$R:$S,2,),"")</f>
        <v/>
      </c>
      <c r="AL15" s="58" t="str">
        <f>_xlfn.IFNA(VLOOKUP(M15,DATA!$R:$S,2,),"")</f>
        <v/>
      </c>
      <c r="AM15" s="58" t="str">
        <f>_xlfn.IFNA(VLOOKUP(N15,DATA!$R:$S,2,),"")</f>
        <v/>
      </c>
      <c r="AN15" s="58" t="str">
        <f>_xlfn.IFNA(VLOOKUP(O15,DATA!$R:$S,2,),"")</f>
        <v/>
      </c>
      <c r="AO15" s="58" t="str">
        <f>_xlfn.IFNA(VLOOKUP(P15,DATA!$R:$S,2,),"")</f>
        <v/>
      </c>
      <c r="AP15" s="58" t="str">
        <f>_xlfn.IFNA(VLOOKUP(Q15,DATA!$R:$S,2,),"")</f>
        <v/>
      </c>
      <c r="AQ15" s="58" t="str">
        <f>_xlfn.IFNA(VLOOKUP(R15,DATA!$R:$S,2,),"")</f>
        <v/>
      </c>
      <c r="AR15" s="58" t="str">
        <f>_xlfn.IFNA(VLOOKUP(S15,DATA!$R:$S,2,),"")</f>
        <v/>
      </c>
      <c r="AS15" s="58" t="str">
        <f>_xlfn.IFNA(VLOOKUP(T15,DATA!$R:$S,2,),"")</f>
        <v/>
      </c>
      <c r="AT15" s="58" t="str">
        <f>_xlfn.IFNA(VLOOKUP(U15,DATA!$R:$S,2,),"")</f>
        <v/>
      </c>
      <c r="AU15" s="58" t="str">
        <f>_xlfn.IFNA(VLOOKUP(V15,DATA!$R:$S,2,),"")</f>
        <v/>
      </c>
      <c r="AV15" s="58" t="str">
        <f>_xlfn.IFNA(VLOOKUP(W15,DATA!$R:$S,2,),"")</f>
        <v/>
      </c>
      <c r="AW15" s="58" t="str">
        <f>_xlfn.IFNA(VLOOKUP(X15,DATA!$R:$S,2,),"")</f>
        <v/>
      </c>
      <c r="AX15" s="58" t="str">
        <f>_xlfn.IFNA(VLOOKUP(Y15,DATA!$R:$S,2,),"")</f>
        <v/>
      </c>
      <c r="AY15" s="58" t="str">
        <f>_xlfn.IFNA(VLOOKUP(Z15,DATA!$R:$S,2,),"")</f>
        <v/>
      </c>
      <c r="AZ15" s="58" t="str">
        <f>_xlfn.IFNA(VLOOKUP(AA15,DATA!$R:$S,2,),"")</f>
        <v/>
      </c>
      <c r="BA15" s="58" t="str">
        <f>_xlfn.IFNA(VLOOKUP(AB15,DATA!$R:$S,2,),"")</f>
        <v/>
      </c>
      <c r="BB15" s="58" t="str">
        <f>_xlfn.IFNA(VLOOKUP(AC15,DATA!$R:$S,2,),"")</f>
        <v/>
      </c>
      <c r="BC15" s="58" t="str">
        <f>_xlfn.IFNA(VLOOKUP(AD15,DATA!$R:$S,2,),"")</f>
        <v/>
      </c>
      <c r="BD15" s="58" t="str">
        <f>_xlfn.IFNA(VLOOKUP(AE15,DATA!$R:$S,2,),"")</f>
        <v/>
      </c>
      <c r="BE15" s="58" t="str">
        <f>_xlfn.IFNA(VLOOKUP(AF15,DATA!$T:$U,2,),"")</f>
        <v/>
      </c>
      <c r="BF15" s="58" t="str">
        <f>_xlfn.IFNA(VLOOKUP(AG15,DATA!$T:$U,2,),"")</f>
        <v/>
      </c>
      <c r="BG15" s="58" t="str">
        <f>_xlfn.IFNA(VLOOKUP(AH15,DATA!$T:$U,2,),"")</f>
        <v/>
      </c>
      <c r="BH15" s="58" t="str">
        <f>_xlfn.IFNA(VLOOKUP(AI15,DATA!$T:$U,2,),"")</f>
        <v/>
      </c>
      <c r="BI15" s="58" t="str">
        <f>_xlfn.IFNA(VLOOKUP(AJ15,DATA!$T:$U,2,),"")</f>
        <v/>
      </c>
      <c r="BK15" s="59" t="str">
        <f t="shared" si="0"/>
        <v/>
      </c>
      <c r="BL15" s="11"/>
      <c r="BM15" s="11"/>
      <c r="BN15" s="11"/>
      <c r="BO15" s="11"/>
      <c r="BP15" s="11"/>
      <c r="BQ15" s="11"/>
      <c r="BR15" s="11"/>
      <c r="BS15" s="11"/>
      <c r="BT15" s="11"/>
      <c r="BV15" s="58" t="str" cm="1">
        <f t="array" ref="BV15">IFERROR(_xlfn.IFS($BK15="A",VLOOKUP(COACH!BL15,ACRO!$D$5:$E$26,2,FALSE),$BK15="B",VLOOKUP(COACH!BL15,ACRO!$G$5:$H$26,2,FALSE),$BK15="C",VLOOKUP(COACH!BL15,ACRO!$J$5:$K$26,2,FALSE),$BK15="P",VLOOKUP(COACH!BL15,ACRO!$M$5:$N$26,2,FALSE)),"")</f>
        <v/>
      </c>
      <c r="BW15" s="58" t="str" cm="1">
        <f t="array" ref="BW15">IFERROR(_xlfn.IFS($BK15="A",VLOOKUP(COACH!BM15,ACRO!$D$35:$E$70,2,FALSE),$BK15="B",VLOOKUP(COACH!BM15,ACRO!$G$35:$H$70,2,FALSE),$BK15="C",VLOOKUP(COACH!BM15,ACRO!$J$35:$K$70,2,FALSE),$BK15="P",VLOOKUP(COACH!BM15,ACRO!$M$35:$N$70,2,FALSE)),"")</f>
        <v/>
      </c>
      <c r="BX15" s="58" t="str" cm="1">
        <f t="array" ref="BX15">IFERROR(_xlfn.IFS($BK15="A",VLOOKUP(COACH!BN15,ACRO!$D$85:$E$95,2,FALSE),$BK15="B",VLOOKUP(COACH!BN15,ACRO!$G$85:$H$95,2,FALSE),$BK15="C",VLOOKUP(COACH!BN15,ACRO!$J$85:$K$95,2,FALSE),$BK15="P",VLOOKUP(COACH!BN15,ACRO!$M$85:$N$95,2,FALSE)),"")</f>
        <v/>
      </c>
      <c r="BY15" s="58" t="str" cm="1">
        <f t="array" ref="BY15">IFERROR(_xlfn.IFS($BK15="A",VLOOKUP(COACH!BO15,ACRO!$D$105:$E$145,2,FALSE),$BK15="B",VLOOKUP(COACH!BO15,ACRO!$G$105:$H$145,2,FALSE),$BK15="C",VLOOKUP(COACH!BO15,ACRO!$J$105:$K$145,2,FALSE),$BK15="P",VLOOKUP(COACH!BO15,ACRO!$M$105:$N$145,2,FALSE)),"")</f>
        <v/>
      </c>
      <c r="BZ15" s="58" t="str" cm="1">
        <f t="array" ref="BZ15">IFERROR(_xlfn.IFS($BK15="A",VLOOKUP(COACH!BP15,ACRO!$D$155:$E$195,2,FALSE),$BK15="B",VLOOKUP(COACH!BP15,ACRO!$G$155:$H$195,2,FALSE),$BK15="C",VLOOKUP(COACH!BP15,ACRO!$J$155:$K$195,2,FALSE),$BK15="P",VLOOKUP(COACH!BP15,ACRO!$M$155:$N$195,2,FALSE)),"")</f>
        <v/>
      </c>
      <c r="CA15" s="58" t="str" cm="1">
        <f t="array" ref="CA15">IFERROR(_xlfn.IFS($BK15="A",VLOOKUP(COACH!BQ15,ACRO!$D$205:$E$225,2,FALSE),$BK15="B",VLOOKUP(COACH!BQ15,ACRO!$G$205:$H$225,2,FALSE),$BK15="C",VLOOKUP(COACH!BQ15,ACRO!$J$205:$K$225,2,FALSE),$BK15="P",VLOOKUP(COACH!BQ15,ACRO!$M$205:$N$225,2,FALSE)),"")</f>
        <v/>
      </c>
      <c r="CB15" s="58" t="str" cm="1">
        <f t="array" ref="CB15">IFERROR(_xlfn.IFS($BK15="A",VLOOKUP(COACH!BR15,ACRO!$D$235:$E$305,2,FALSE),$BK15="B",VLOOKUP(COACH!BR15,ACRO!$G$235:$H$305,2,FALSE),$BK15="C",VLOOKUP(COACH!BR15,ACRO!$J$235:$K$305,2,FALSE),$BK15="P",VLOOKUP(COACH!BR15,ACRO!$M$235:$N$305,2,FALSE)),"")</f>
        <v/>
      </c>
      <c r="CC15" s="58" t="str" cm="1">
        <f t="array" ref="CC15">IFERROR(_xlfn.IFS($BK15="A",VLOOKUP(COACH!BS15,ACRO!$D$315:$E$345,2,FALSE),$BK15="B",VLOOKUP(COACH!BS15,ACRO!$G$315:$H$345,2,FALSE),$BK15="C",VLOOKUP(COACH!BS15,ACRO!$J$315:$K$345,2,FALSE),$BK15="P",VLOOKUP(COACH!BS15,ACRO!$M$315:$N$345,2,FALSE)),"")</f>
        <v/>
      </c>
      <c r="CD15" s="58" t="str" cm="1">
        <f t="array" ref="CD15">IFERROR(_xlfn.IFS($BK15="A",VLOOKUP(COACH!BT15,ACRO!$D$315:$E$345,2,FALSE),$BK15="B",VLOOKUP(COACH!BT15,ACRO!$G$315:$H$345,2,FALSE),$BK15="C",VLOOKUP(COACH!BT15,ACRO!$J$315:$K$345,2,FALSE),$BK15="P",VLOOKUP(COACH!BT15,ACRO!$M$315:$N$345,2,FALSE)),"")</f>
        <v/>
      </c>
      <c r="CF15" s="11"/>
      <c r="CG15" s="87" t="str">
        <f>IFERROR(VLOOKUP(CF15,DATA!$W$2:$X$224,2,FALSE),"")</f>
        <v/>
      </c>
      <c r="CI15" s="58" t="str" cm="1">
        <f t="array" ref="CI15">IFERROR(_xlfn.IFS(D15="TRE","T",D15="Acro-A","AA",D15="Acro-B","AB",D15="Acro-C","AC",D15="Acro-P","AP",D15="Pair-Acro","AL",D15="Hybrid","H",D15="HybridC","HC",D15="HybridS","HS",D15="HybridD","HD",D15="ChoHy","HCh"),"")</f>
        <v/>
      </c>
      <c r="CJ15" s="58" t="str" cm="1">
        <f t="array" ref="CJ15">IFERROR(_xlfn.IFS($H$5="SOLO TECH",VLOOKUP(E15,DATA!$H$3:$I$13,2,FALSE),$H$5="DUETT TECH",VLOOKUP(E15,DATA!$J$3:$K$13,2,FALSE),$H$5="MIXED TECH",VLOOKUP(E15,DATA!$L$3:$M$13,2,FALSE),$H$5="TEAM TECH",VLOOKUP(E15,DATA!$N$3:$O$13,2,FALSE)),"")</f>
        <v/>
      </c>
      <c r="CK15" s="58">
        <f t="shared" si="1"/>
        <v>0</v>
      </c>
      <c r="CL15" s="58">
        <f t="shared" si="4"/>
        <v>0</v>
      </c>
      <c r="CM15" s="58" t="str">
        <f t="shared" si="5"/>
        <v/>
      </c>
    </row>
    <row r="16" spans="1:91" ht="27" customHeight="1" x14ac:dyDescent="0.25">
      <c r="A16" s="82" t="str">
        <f t="shared" si="6"/>
        <v/>
      </c>
      <c r="B16" s="8"/>
      <c r="C16" s="64" t="str">
        <f t="shared" si="2"/>
        <v/>
      </c>
      <c r="D16" s="62"/>
      <c r="E16" s="7"/>
      <c r="F16" s="28" t="str" cm="1">
        <f t="array" ref="F16">IFERROR(_xlfn.IFS(OR(D16="Hybrid",D16="HybridC",D16="HybridS",D16="HybridD",D16="Acro-A",D16="Acro-B",D16="Acro-C",D16="Acro-P"),0.5,D16="Pair-Acro",0.1),"")</f>
        <v/>
      </c>
      <c r="G16" s="39" t="str" cm="1">
        <f t="array" ref="G16">IFERROR(_xlfn.IFS(OR(D16="Hybrid",D16="HybridC",D16="HybridS",D16="HybridD"),SUM(AK16:BI16)+F16,OR(D16="Acro-A",D16="Acro-B",D16="Acro-C",D16="Acro-P"),SUM(BV16:CD16)+F16,D16="TRE",CJ16,D16="Pair-Acro",CG16+F16,D16="ChoHy",1),"")</f>
        <v/>
      </c>
      <c r="H16" s="40" t="str" cm="1">
        <f t="array" ref="H16">IFERROR(_xlfn.IFS(OR(D16="Hybrid",D16="HybridC",D16="HybridS",D16="HybridD"),_xlfn.TEXTJOIN(" - ",TRUE,L16:AE16),OR(D16="Acro-A",D16="Acro-B",D16="Acro-C",D16="Acro-P"),_xlfn.TEXTJOIN(" ",TRUE,BK16:BR16),D16="Pair-Acro",CF16),"")</f>
        <v/>
      </c>
      <c r="I16" s="40" t="str">
        <f t="shared" si="3"/>
        <v/>
      </c>
      <c r="J16" s="4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58" t="str">
        <f>_xlfn.IFNA(VLOOKUP(L16,DATA!$R:$S,2,),"")</f>
        <v/>
      </c>
      <c r="AL16" s="58" t="str">
        <f>_xlfn.IFNA(VLOOKUP(M16,DATA!$R:$S,2,),"")</f>
        <v/>
      </c>
      <c r="AM16" s="58" t="str">
        <f>_xlfn.IFNA(VLOOKUP(N16,DATA!$R:$S,2,),"")</f>
        <v/>
      </c>
      <c r="AN16" s="58" t="str">
        <f>_xlfn.IFNA(VLOOKUP(O16,DATA!$R:$S,2,),"")</f>
        <v/>
      </c>
      <c r="AO16" s="58" t="str">
        <f>_xlfn.IFNA(VLOOKUP(P16,DATA!$R:$S,2,),"")</f>
        <v/>
      </c>
      <c r="AP16" s="58" t="str">
        <f>_xlfn.IFNA(VLOOKUP(Q16,DATA!$R:$S,2,),"")</f>
        <v/>
      </c>
      <c r="AQ16" s="58" t="str">
        <f>_xlfn.IFNA(VLOOKUP(R16,DATA!$R:$S,2,),"")</f>
        <v/>
      </c>
      <c r="AR16" s="58" t="str">
        <f>_xlfn.IFNA(VLOOKUP(S16,DATA!$R:$S,2,),"")</f>
        <v/>
      </c>
      <c r="AS16" s="58" t="str">
        <f>_xlfn.IFNA(VLOOKUP(T16,DATA!$R:$S,2,),"")</f>
        <v/>
      </c>
      <c r="AT16" s="58" t="str">
        <f>_xlfn.IFNA(VLOOKUP(U16,DATA!$R:$S,2,),"")</f>
        <v/>
      </c>
      <c r="AU16" s="58" t="str">
        <f>_xlfn.IFNA(VLOOKUP(V16,DATA!$R:$S,2,),"")</f>
        <v/>
      </c>
      <c r="AV16" s="58" t="str">
        <f>_xlfn.IFNA(VLOOKUP(W16,DATA!$R:$S,2,),"")</f>
        <v/>
      </c>
      <c r="AW16" s="58" t="str">
        <f>_xlfn.IFNA(VLOOKUP(X16,DATA!$R:$S,2,),"")</f>
        <v/>
      </c>
      <c r="AX16" s="58" t="str">
        <f>_xlfn.IFNA(VLOOKUP(Y16,DATA!$R:$S,2,),"")</f>
        <v/>
      </c>
      <c r="AY16" s="58" t="str">
        <f>_xlfn.IFNA(VLOOKUP(Z16,DATA!$R:$S,2,),"")</f>
        <v/>
      </c>
      <c r="AZ16" s="58" t="str">
        <f>_xlfn.IFNA(VLOOKUP(AA16,DATA!$R:$S,2,),"")</f>
        <v/>
      </c>
      <c r="BA16" s="58" t="str">
        <f>_xlfn.IFNA(VLOOKUP(AB16,DATA!$R:$S,2,),"")</f>
        <v/>
      </c>
      <c r="BB16" s="58" t="str">
        <f>_xlfn.IFNA(VLOOKUP(AC16,DATA!$R:$S,2,),"")</f>
        <v/>
      </c>
      <c r="BC16" s="58" t="str">
        <f>_xlfn.IFNA(VLOOKUP(AD16,DATA!$R:$S,2,),"")</f>
        <v/>
      </c>
      <c r="BD16" s="58" t="str">
        <f>_xlfn.IFNA(VLOOKUP(AE16,DATA!$R:$S,2,),"")</f>
        <v/>
      </c>
      <c r="BE16" s="58" t="str">
        <f>_xlfn.IFNA(VLOOKUP(AF16,DATA!$T:$U,2,),"")</f>
        <v/>
      </c>
      <c r="BF16" s="58" t="str">
        <f>_xlfn.IFNA(VLOOKUP(AG16,DATA!$T:$U,2,),"")</f>
        <v/>
      </c>
      <c r="BG16" s="58" t="str">
        <f>_xlfn.IFNA(VLOOKUP(AH16,DATA!$T:$U,2,),"")</f>
        <v/>
      </c>
      <c r="BH16" s="58" t="str">
        <f>_xlfn.IFNA(VLOOKUP(AI16,DATA!$T:$U,2,),"")</f>
        <v/>
      </c>
      <c r="BI16" s="58" t="str">
        <f>_xlfn.IFNA(VLOOKUP(AJ16,DATA!$T:$U,2,),"")</f>
        <v/>
      </c>
      <c r="BK16" s="59" t="str">
        <f t="shared" si="0"/>
        <v/>
      </c>
      <c r="BL16" s="11"/>
      <c r="BM16" s="11"/>
      <c r="BN16" s="11"/>
      <c r="BO16" s="11"/>
      <c r="BP16" s="11"/>
      <c r="BQ16" s="11"/>
      <c r="BR16" s="11"/>
      <c r="BS16" s="11"/>
      <c r="BT16" s="11"/>
      <c r="BV16" s="58" t="str" cm="1">
        <f t="array" ref="BV16">IFERROR(_xlfn.IFS($BK16="A",VLOOKUP(COACH!BL16,ACRO!$D$5:$E$26,2,FALSE),$BK16="B",VLOOKUP(COACH!BL16,ACRO!$G$5:$H$26,2,FALSE),$BK16="C",VLOOKUP(COACH!BL16,ACRO!$J$5:$K$26,2,FALSE),$BK16="P",VLOOKUP(COACH!BL16,ACRO!$M$5:$N$26,2,FALSE)),"")</f>
        <v/>
      </c>
      <c r="BW16" s="58" t="str" cm="1">
        <f t="array" ref="BW16">IFERROR(_xlfn.IFS($BK16="A",VLOOKUP(COACH!BM16,ACRO!$D$35:$E$70,2,FALSE),$BK16="B",VLOOKUP(COACH!BM16,ACRO!$G$35:$H$70,2,FALSE),$BK16="C",VLOOKUP(COACH!BM16,ACRO!$J$35:$K$70,2,FALSE),$BK16="P",VLOOKUP(COACH!BM16,ACRO!$M$35:$N$70,2,FALSE)),"")</f>
        <v/>
      </c>
      <c r="BX16" s="58" t="str" cm="1">
        <f t="array" ref="BX16">IFERROR(_xlfn.IFS($BK16="A",VLOOKUP(COACH!BN16,ACRO!$D$85:$E$95,2,FALSE),$BK16="B",VLOOKUP(COACH!BN16,ACRO!$G$85:$H$95,2,FALSE),$BK16="C",VLOOKUP(COACH!BN16,ACRO!$J$85:$K$95,2,FALSE),$BK16="P",VLOOKUP(COACH!BN16,ACRO!$M$85:$N$95,2,FALSE)),"")</f>
        <v/>
      </c>
      <c r="BY16" s="58" t="str" cm="1">
        <f t="array" ref="BY16">IFERROR(_xlfn.IFS($BK16="A",VLOOKUP(COACH!BO16,ACRO!$D$105:$E$145,2,FALSE),$BK16="B",VLOOKUP(COACH!BO16,ACRO!$G$105:$H$145,2,FALSE),$BK16="C",VLOOKUP(COACH!BO16,ACRO!$J$105:$K$145,2,FALSE),$BK16="P",VLOOKUP(COACH!BO16,ACRO!$M$105:$N$145,2,FALSE)),"")</f>
        <v/>
      </c>
      <c r="BZ16" s="58" t="str" cm="1">
        <f t="array" ref="BZ16">IFERROR(_xlfn.IFS($BK16="A",VLOOKUP(COACH!BP16,ACRO!$D$155:$E$195,2,FALSE),$BK16="B",VLOOKUP(COACH!BP16,ACRO!$G$155:$H$195,2,FALSE),$BK16="C",VLOOKUP(COACH!BP16,ACRO!$J$155:$K$195,2,FALSE),$BK16="P",VLOOKUP(COACH!BP16,ACRO!$M$155:$N$195,2,FALSE)),"")</f>
        <v/>
      </c>
      <c r="CA16" s="58" t="str" cm="1">
        <f t="array" ref="CA16">IFERROR(_xlfn.IFS($BK16="A",VLOOKUP(COACH!BQ16,ACRO!$D$205:$E$225,2,FALSE),$BK16="B",VLOOKUP(COACH!BQ16,ACRO!$G$205:$H$225,2,FALSE),$BK16="C",VLOOKUP(COACH!BQ16,ACRO!$J$205:$K$225,2,FALSE),$BK16="P",VLOOKUP(COACH!BQ16,ACRO!$M$205:$N$225,2,FALSE)),"")</f>
        <v/>
      </c>
      <c r="CB16" s="58" t="str" cm="1">
        <f t="array" ref="CB16">IFERROR(_xlfn.IFS($BK16="A",VLOOKUP(COACH!BR16,ACRO!$D$235:$E$305,2,FALSE),$BK16="B",VLOOKUP(COACH!BR16,ACRO!$G$235:$H$305,2,FALSE),$BK16="C",VLOOKUP(COACH!BR16,ACRO!$J$235:$K$305,2,FALSE),$BK16="P",VLOOKUP(COACH!BR16,ACRO!$M$235:$N$305,2,FALSE)),"")</f>
        <v/>
      </c>
      <c r="CC16" s="58" t="str" cm="1">
        <f t="array" ref="CC16">IFERROR(_xlfn.IFS($BK16="A",VLOOKUP(COACH!BS16,ACRO!$D$315:$E$345,2,FALSE),$BK16="B",VLOOKUP(COACH!BS16,ACRO!$G$315:$H$345,2,FALSE),$BK16="C",VLOOKUP(COACH!BS16,ACRO!$J$315:$K$345,2,FALSE),$BK16="P",VLOOKUP(COACH!BS16,ACRO!$M$315:$N$345,2,FALSE)),"")</f>
        <v/>
      </c>
      <c r="CD16" s="58" t="str" cm="1">
        <f t="array" ref="CD16">IFERROR(_xlfn.IFS($BK16="A",VLOOKUP(COACH!BT16,ACRO!$D$315:$E$345,2,FALSE),$BK16="B",VLOOKUP(COACH!BT16,ACRO!$G$315:$H$345,2,FALSE),$BK16="C",VLOOKUP(COACH!BT16,ACRO!$J$315:$K$345,2,FALSE),$BK16="P",VLOOKUP(COACH!BT16,ACRO!$M$315:$N$345,2,FALSE)),"")</f>
        <v/>
      </c>
      <c r="CF16" s="11"/>
      <c r="CG16" s="87" t="str">
        <f>IFERROR(VLOOKUP(CF16,DATA!$W$2:$X$224,2,FALSE),"")</f>
        <v/>
      </c>
      <c r="CI16" s="58" t="str" cm="1">
        <f t="array" ref="CI16">IFERROR(_xlfn.IFS(D16="TRE","T",D16="Acro-A","AA",D16="Acro-B","AB",D16="Acro-C","AC",D16="Acro-P","AP",D16="Pair-Acro","AL",D16="Hybrid","H",D16="HybridC","HC",D16="HybridS","HS",D16="HybridD","HD",D16="ChoHy","HCh"),"")</f>
        <v/>
      </c>
      <c r="CJ16" s="58" t="str" cm="1">
        <f t="array" ref="CJ16">IFERROR(_xlfn.IFS($H$5="SOLO TECH",VLOOKUP(E16,DATA!$H$3:$I$13,2,FALSE),$H$5="DUETT TECH",VLOOKUP(E16,DATA!$J$3:$K$13,2,FALSE),$H$5="MIXED TECH",VLOOKUP(E16,DATA!$L$3:$M$13,2,FALSE),$H$5="TEAM TECH",VLOOKUP(E16,DATA!$N$3:$O$13,2,FALSE)),"")</f>
        <v/>
      </c>
      <c r="CK16" s="58">
        <f t="shared" si="1"/>
        <v>0</v>
      </c>
      <c r="CL16" s="58">
        <f t="shared" si="4"/>
        <v>0</v>
      </c>
      <c r="CM16" s="58" t="str">
        <f t="shared" si="5"/>
        <v/>
      </c>
    </row>
    <row r="17" spans="1:91" ht="27" customHeight="1" x14ac:dyDescent="0.25">
      <c r="A17" s="82" t="str">
        <f t="shared" si="6"/>
        <v/>
      </c>
      <c r="B17" s="8"/>
      <c r="C17" s="64" t="str">
        <f t="shared" si="2"/>
        <v/>
      </c>
      <c r="D17" s="62"/>
      <c r="E17" s="7"/>
      <c r="F17" s="28" t="str" cm="1">
        <f t="array" ref="F17">IFERROR(_xlfn.IFS(OR(D17="Hybrid",D17="HybridC",D17="HybridS",D17="HybridD",D17="Acro-A",D17="Acro-B",D17="Acro-C",D17="Acro-P"),0.5,D17="Pair-Acro",0.1),"")</f>
        <v/>
      </c>
      <c r="G17" s="39" t="str" cm="1">
        <f t="array" ref="G17">IFERROR(_xlfn.IFS(OR(D17="Hybrid",D17="HybridC",D17="HybridS",D17="HybridD"),SUM(AK17:BI17)+F17,OR(D17="Acro-A",D17="Acro-B",D17="Acro-C",D17="Acro-P"),SUM(BV17:CD17)+F17,D17="TRE",CJ17,D17="Pair-Acro",CG17+F17,D17="ChoHy",1),"")</f>
        <v/>
      </c>
      <c r="H17" s="40" t="str" cm="1">
        <f t="array" ref="H17">IFERROR(_xlfn.IFS(OR(D17="Hybrid",D17="HybridC",D17="HybridS",D17="HybridD"),_xlfn.TEXTJOIN(" - ",TRUE,L17:AE17),OR(D17="Acro-A",D17="Acro-B",D17="Acro-C",D17="Acro-P"),_xlfn.TEXTJOIN(" ",TRUE,BK17:BR17),D17="Pair-Acro",CF17),"")</f>
        <v/>
      </c>
      <c r="I17" s="40" t="str">
        <f t="shared" si="3"/>
        <v/>
      </c>
      <c r="J17" s="4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58" t="str">
        <f>_xlfn.IFNA(VLOOKUP(L17,DATA!$R:$S,2,),"")</f>
        <v/>
      </c>
      <c r="AL17" s="58" t="str">
        <f>_xlfn.IFNA(VLOOKUP(M17,DATA!$R:$S,2,),"")</f>
        <v/>
      </c>
      <c r="AM17" s="58" t="str">
        <f>_xlfn.IFNA(VLOOKUP(N17,DATA!$R:$S,2,),"")</f>
        <v/>
      </c>
      <c r="AN17" s="58" t="str">
        <f>_xlfn.IFNA(VLOOKUP(O17,DATA!$R:$S,2,),"")</f>
        <v/>
      </c>
      <c r="AO17" s="58" t="str">
        <f>_xlfn.IFNA(VLOOKUP(P17,DATA!$R:$S,2,),"")</f>
        <v/>
      </c>
      <c r="AP17" s="58" t="str">
        <f>_xlfn.IFNA(VLOOKUP(Q17,DATA!$R:$S,2,),"")</f>
        <v/>
      </c>
      <c r="AQ17" s="58" t="str">
        <f>_xlfn.IFNA(VLOOKUP(R17,DATA!$R:$S,2,),"")</f>
        <v/>
      </c>
      <c r="AR17" s="58" t="str">
        <f>_xlfn.IFNA(VLOOKUP(S17,DATA!$R:$S,2,),"")</f>
        <v/>
      </c>
      <c r="AS17" s="58" t="str">
        <f>_xlfn.IFNA(VLOOKUP(T17,DATA!$R:$S,2,),"")</f>
        <v/>
      </c>
      <c r="AT17" s="58" t="str">
        <f>_xlfn.IFNA(VLOOKUP(U17,DATA!$R:$S,2,),"")</f>
        <v/>
      </c>
      <c r="AU17" s="58" t="str">
        <f>_xlfn.IFNA(VLOOKUP(V17,DATA!$R:$S,2,),"")</f>
        <v/>
      </c>
      <c r="AV17" s="58" t="str">
        <f>_xlfn.IFNA(VLOOKUP(W17,DATA!$R:$S,2,),"")</f>
        <v/>
      </c>
      <c r="AW17" s="58" t="str">
        <f>_xlfn.IFNA(VLOOKUP(X17,DATA!$R:$S,2,),"")</f>
        <v/>
      </c>
      <c r="AX17" s="58" t="str">
        <f>_xlfn.IFNA(VLOOKUP(Y17,DATA!$R:$S,2,),"")</f>
        <v/>
      </c>
      <c r="AY17" s="58" t="str">
        <f>_xlfn.IFNA(VLOOKUP(Z17,DATA!$R:$S,2,),"")</f>
        <v/>
      </c>
      <c r="AZ17" s="58" t="str">
        <f>_xlfn.IFNA(VLOOKUP(AA17,DATA!$R:$S,2,),"")</f>
        <v/>
      </c>
      <c r="BA17" s="58" t="str">
        <f>_xlfn.IFNA(VLOOKUP(AB17,DATA!$R:$S,2,),"")</f>
        <v/>
      </c>
      <c r="BB17" s="58" t="str">
        <f>_xlfn.IFNA(VLOOKUP(AC17,DATA!$R:$S,2,),"")</f>
        <v/>
      </c>
      <c r="BC17" s="58" t="str">
        <f>_xlfn.IFNA(VLOOKUP(AD17,DATA!$R:$S,2,),"")</f>
        <v/>
      </c>
      <c r="BD17" s="58" t="str">
        <f>_xlfn.IFNA(VLOOKUP(AE17,DATA!$R:$S,2,),"")</f>
        <v/>
      </c>
      <c r="BE17" s="58" t="str">
        <f>_xlfn.IFNA(VLOOKUP(AF17,DATA!$T:$U,2,),"")</f>
        <v/>
      </c>
      <c r="BF17" s="58" t="str">
        <f>_xlfn.IFNA(VLOOKUP(AG17,DATA!$T:$U,2,),"")</f>
        <v/>
      </c>
      <c r="BG17" s="58" t="str">
        <f>_xlfn.IFNA(VLOOKUP(AH17,DATA!$T:$U,2,),"")</f>
        <v/>
      </c>
      <c r="BH17" s="58" t="str">
        <f>_xlfn.IFNA(VLOOKUP(AI17,DATA!$T:$U,2,),"")</f>
        <v/>
      </c>
      <c r="BI17" s="58" t="str">
        <f>_xlfn.IFNA(VLOOKUP(AJ17,DATA!$T:$U,2,),"")</f>
        <v/>
      </c>
      <c r="BK17" s="59" t="str">
        <f t="shared" si="0"/>
        <v/>
      </c>
      <c r="BL17" s="11"/>
      <c r="BM17" s="11"/>
      <c r="BN17" s="11"/>
      <c r="BO17" s="11"/>
      <c r="BP17" s="11"/>
      <c r="BQ17" s="11"/>
      <c r="BR17" s="11"/>
      <c r="BS17" s="11"/>
      <c r="BT17" s="11"/>
      <c r="BV17" s="58" t="str" cm="1">
        <f t="array" ref="BV17">IFERROR(_xlfn.IFS($BK17="A",VLOOKUP(COACH!BL17,ACRO!$D$5:$E$26,2,FALSE),$BK17="B",VLOOKUP(COACH!BL17,ACRO!$G$5:$H$26,2,FALSE),$BK17="C",VLOOKUP(COACH!BL17,ACRO!$J$5:$K$26,2,FALSE),$BK17="P",VLOOKUP(COACH!BL17,ACRO!$M$5:$N$26,2,FALSE)),"")</f>
        <v/>
      </c>
      <c r="BW17" s="58" t="str" cm="1">
        <f t="array" ref="BW17">IFERROR(_xlfn.IFS($BK17="A",VLOOKUP(COACH!BM17,ACRO!$D$35:$E$70,2,FALSE),$BK17="B",VLOOKUP(COACH!BM17,ACRO!$G$35:$H$70,2,FALSE),$BK17="C",VLOOKUP(COACH!BM17,ACRO!$J$35:$K$70,2,FALSE),$BK17="P",VLOOKUP(COACH!BM17,ACRO!$M$35:$N$70,2,FALSE)),"")</f>
        <v/>
      </c>
      <c r="BX17" s="58" t="str" cm="1">
        <f t="array" ref="BX17">IFERROR(_xlfn.IFS($BK17="A",VLOOKUP(COACH!BN17,ACRO!$D$85:$E$95,2,FALSE),$BK17="B",VLOOKUP(COACH!BN17,ACRO!$G$85:$H$95,2,FALSE),$BK17="C",VLOOKUP(COACH!BN17,ACRO!$J$85:$K$95,2,FALSE),$BK17="P",VLOOKUP(COACH!BN17,ACRO!$M$85:$N$95,2,FALSE)),"")</f>
        <v/>
      </c>
      <c r="BY17" s="58" t="str" cm="1">
        <f t="array" ref="BY17">IFERROR(_xlfn.IFS($BK17="A",VLOOKUP(COACH!BO17,ACRO!$D$105:$E$145,2,FALSE),$BK17="B",VLOOKUP(COACH!BO17,ACRO!$G$105:$H$145,2,FALSE),$BK17="C",VLOOKUP(COACH!BO17,ACRO!$J$105:$K$145,2,FALSE),$BK17="P",VLOOKUP(COACH!BO17,ACRO!$M$105:$N$145,2,FALSE)),"")</f>
        <v/>
      </c>
      <c r="BZ17" s="58" t="str" cm="1">
        <f t="array" ref="BZ17">IFERROR(_xlfn.IFS($BK17="A",VLOOKUP(COACH!BP17,ACRO!$D$155:$E$195,2,FALSE),$BK17="B",VLOOKUP(COACH!BP17,ACRO!$G$155:$H$195,2,FALSE),$BK17="C",VLOOKUP(COACH!BP17,ACRO!$J$155:$K$195,2,FALSE),$BK17="P",VLOOKUP(COACH!BP17,ACRO!$M$155:$N$195,2,FALSE)),"")</f>
        <v/>
      </c>
      <c r="CA17" s="58" t="str" cm="1">
        <f t="array" ref="CA17">IFERROR(_xlfn.IFS($BK17="A",VLOOKUP(COACH!BQ17,ACRO!$D$205:$E$225,2,FALSE),$BK17="B",VLOOKUP(COACH!BQ17,ACRO!$G$205:$H$225,2,FALSE),$BK17="C",VLOOKUP(COACH!BQ17,ACRO!$J$205:$K$225,2,FALSE),$BK17="P",VLOOKUP(COACH!BQ17,ACRO!$M$205:$N$225,2,FALSE)),"")</f>
        <v/>
      </c>
      <c r="CB17" s="58" t="str" cm="1">
        <f t="array" ref="CB17">IFERROR(_xlfn.IFS($BK17="A",VLOOKUP(COACH!BR17,ACRO!$D$235:$E$305,2,FALSE),$BK17="B",VLOOKUP(COACH!BR17,ACRO!$G$235:$H$305,2,FALSE),$BK17="C",VLOOKUP(COACH!BR17,ACRO!$J$235:$K$305,2,FALSE),$BK17="P",VLOOKUP(COACH!BR17,ACRO!$M$235:$N$305,2,FALSE)),"")</f>
        <v/>
      </c>
      <c r="CC17" s="58" t="str" cm="1">
        <f t="array" ref="CC17">IFERROR(_xlfn.IFS($BK17="A",VLOOKUP(COACH!BS17,ACRO!$D$315:$E$345,2,FALSE),$BK17="B",VLOOKUP(COACH!BS17,ACRO!$G$315:$H$345,2,FALSE),$BK17="C",VLOOKUP(COACH!BS17,ACRO!$J$315:$K$345,2,FALSE),$BK17="P",VLOOKUP(COACH!BS17,ACRO!$M$315:$N$345,2,FALSE)),"")</f>
        <v/>
      </c>
      <c r="CD17" s="58" t="str" cm="1">
        <f t="array" ref="CD17">IFERROR(_xlfn.IFS($BK17="A",VLOOKUP(COACH!BT17,ACRO!$D$315:$E$345,2,FALSE),$BK17="B",VLOOKUP(COACH!BT17,ACRO!$G$315:$H$345,2,FALSE),$BK17="C",VLOOKUP(COACH!BT17,ACRO!$J$315:$K$345,2,FALSE),$BK17="P",VLOOKUP(COACH!BT17,ACRO!$M$315:$N$345,2,FALSE)),"")</f>
        <v/>
      </c>
      <c r="CF17" s="11"/>
      <c r="CG17" s="87" t="str">
        <f>IFERROR(VLOOKUP(CF17,DATA!$W$2:$X$224,2,FALSE),"")</f>
        <v/>
      </c>
      <c r="CI17" s="58" t="str" cm="1">
        <f t="array" ref="CI17">IFERROR(_xlfn.IFS(D17="TRE","T",D17="Acro-A","AA",D17="Acro-B","AB",D17="Acro-C","AC",D17="Acro-P","AP",D17="Pair-Acro","AL",D17="Hybrid","H",D17="HybridC","HC",D17="HybridS","HS",D17="HybridD","HD",D17="ChoHy","HCh"),"")</f>
        <v/>
      </c>
      <c r="CJ17" s="58" t="str" cm="1">
        <f t="array" ref="CJ17">IFERROR(_xlfn.IFS($H$5="SOLO TECH",VLOOKUP(E17,DATA!$H$3:$I$13,2,FALSE),$H$5="DUETT TECH",VLOOKUP(E17,DATA!$J$3:$K$13,2,FALSE),$H$5="MIXED TECH",VLOOKUP(E17,DATA!$L$3:$M$13,2,FALSE),$H$5="TEAM TECH",VLOOKUP(E17,DATA!$N$3:$O$13,2,FALSE)),"")</f>
        <v/>
      </c>
      <c r="CK17" s="58">
        <f t="shared" si="1"/>
        <v>0</v>
      </c>
      <c r="CL17" s="58">
        <f t="shared" si="4"/>
        <v>0</v>
      </c>
      <c r="CM17" s="58" t="str">
        <f t="shared" si="5"/>
        <v/>
      </c>
    </row>
    <row r="18" spans="1:91" ht="27" customHeight="1" x14ac:dyDescent="0.25">
      <c r="A18" s="82" t="str">
        <f t="shared" si="6"/>
        <v/>
      </c>
      <c r="B18" s="8"/>
      <c r="C18" s="64" t="str">
        <f t="shared" si="2"/>
        <v/>
      </c>
      <c r="D18" s="62"/>
      <c r="E18" s="7"/>
      <c r="F18" s="28" t="str" cm="1">
        <f t="array" ref="F18">IFERROR(_xlfn.IFS(OR(D18="Hybrid",D18="HybridC",D18="HybridS",D18="HybridD",D18="Acro-A",D18="Acro-B",D18="Acro-C",D18="Acro-P"),0.5,D18="Pair-Acro",0.1),"")</f>
        <v/>
      </c>
      <c r="G18" s="39" t="str" cm="1">
        <f t="array" ref="G18">IFERROR(_xlfn.IFS(OR(D18="Hybrid",D18="HybridC",D18="HybridS",D18="HybridD"),SUM(AK18:BI18)+F18,OR(D18="Acro-A",D18="Acro-B",D18="Acro-C",D18="Acro-P"),SUM(BV18:CD18)+F18,D18="TRE",CJ18,D18="Pair-Acro",CG18+F18,D18="ChoHy",1),"")</f>
        <v/>
      </c>
      <c r="H18" s="40" t="str" cm="1">
        <f t="array" ref="H18">IFERROR(_xlfn.IFS(OR(D18="Hybrid",D18="HybridC",D18="HybridS",D18="HybridD"),_xlfn.TEXTJOIN(" - ",TRUE,L18:AE18),OR(D18="Acro-A",D18="Acro-B",D18="Acro-C",D18="Acro-P"),_xlfn.TEXTJOIN(" ",TRUE,BK18:BR18),D18="Pair-Acro",CF18),"")</f>
        <v/>
      </c>
      <c r="I18" s="40" t="str">
        <f t="shared" si="3"/>
        <v/>
      </c>
      <c r="J18" s="4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58" t="str">
        <f>_xlfn.IFNA(VLOOKUP(L18,DATA!$R:$S,2,),"")</f>
        <v/>
      </c>
      <c r="AL18" s="58" t="str">
        <f>_xlfn.IFNA(VLOOKUP(M18,DATA!$R:$S,2,),"")</f>
        <v/>
      </c>
      <c r="AM18" s="58" t="str">
        <f>_xlfn.IFNA(VLOOKUP(N18,DATA!$R:$S,2,),"")</f>
        <v/>
      </c>
      <c r="AN18" s="58" t="str">
        <f>_xlfn.IFNA(VLOOKUP(O18,DATA!$R:$S,2,),"")</f>
        <v/>
      </c>
      <c r="AO18" s="58" t="str">
        <f>_xlfn.IFNA(VLOOKUP(P18,DATA!$R:$S,2,),"")</f>
        <v/>
      </c>
      <c r="AP18" s="58" t="str">
        <f>_xlfn.IFNA(VLOOKUP(Q18,DATA!$R:$S,2,),"")</f>
        <v/>
      </c>
      <c r="AQ18" s="58" t="str">
        <f>_xlfn.IFNA(VLOOKUP(R18,DATA!$R:$S,2,),"")</f>
        <v/>
      </c>
      <c r="AR18" s="58" t="str">
        <f>_xlfn.IFNA(VLOOKUP(S18,DATA!$R:$S,2,),"")</f>
        <v/>
      </c>
      <c r="AS18" s="58" t="str">
        <f>_xlfn.IFNA(VLOOKUP(T18,DATA!$R:$S,2,),"")</f>
        <v/>
      </c>
      <c r="AT18" s="58" t="str">
        <f>_xlfn.IFNA(VLOOKUP(U18,DATA!$R:$S,2,),"")</f>
        <v/>
      </c>
      <c r="AU18" s="58" t="str">
        <f>_xlfn.IFNA(VLOOKUP(V18,DATA!$R:$S,2,),"")</f>
        <v/>
      </c>
      <c r="AV18" s="58" t="str">
        <f>_xlfn.IFNA(VLOOKUP(W18,DATA!$R:$S,2,),"")</f>
        <v/>
      </c>
      <c r="AW18" s="58" t="str">
        <f>_xlfn.IFNA(VLOOKUP(X18,DATA!$R:$S,2,),"")</f>
        <v/>
      </c>
      <c r="AX18" s="58" t="str">
        <f>_xlfn.IFNA(VLOOKUP(Y18,DATA!$R:$S,2,),"")</f>
        <v/>
      </c>
      <c r="AY18" s="58" t="str">
        <f>_xlfn.IFNA(VLOOKUP(Z18,DATA!$R:$S,2,),"")</f>
        <v/>
      </c>
      <c r="AZ18" s="58" t="str">
        <f>_xlfn.IFNA(VLOOKUP(AA18,DATA!$R:$S,2,),"")</f>
        <v/>
      </c>
      <c r="BA18" s="58" t="str">
        <f>_xlfn.IFNA(VLOOKUP(AB18,DATA!$R:$S,2,),"")</f>
        <v/>
      </c>
      <c r="BB18" s="58" t="str">
        <f>_xlfn.IFNA(VLOOKUP(AC18,DATA!$R:$S,2,),"")</f>
        <v/>
      </c>
      <c r="BC18" s="58" t="str">
        <f>_xlfn.IFNA(VLOOKUP(AD18,DATA!$R:$S,2,),"")</f>
        <v/>
      </c>
      <c r="BD18" s="58" t="str">
        <f>_xlfn.IFNA(VLOOKUP(AE18,DATA!$R:$S,2,),"")</f>
        <v/>
      </c>
      <c r="BE18" s="58" t="str">
        <f>_xlfn.IFNA(VLOOKUP(AF18,DATA!$T:$U,2,),"")</f>
        <v/>
      </c>
      <c r="BF18" s="58" t="str">
        <f>_xlfn.IFNA(VLOOKUP(AG18,DATA!$T:$U,2,),"")</f>
        <v/>
      </c>
      <c r="BG18" s="58" t="str">
        <f>_xlfn.IFNA(VLOOKUP(AH18,DATA!$T:$U,2,),"")</f>
        <v/>
      </c>
      <c r="BH18" s="58" t="str">
        <f>_xlfn.IFNA(VLOOKUP(AI18,DATA!$T:$U,2,),"")</f>
        <v/>
      </c>
      <c r="BI18" s="58" t="str">
        <f>_xlfn.IFNA(VLOOKUP(AJ18,DATA!$T:$U,2,),"")</f>
        <v/>
      </c>
      <c r="BK18" s="59" t="str">
        <f t="shared" si="0"/>
        <v/>
      </c>
      <c r="BL18" s="11"/>
      <c r="BM18" s="11"/>
      <c r="BN18" s="11"/>
      <c r="BO18" s="11"/>
      <c r="BP18" s="11"/>
      <c r="BQ18" s="11"/>
      <c r="BR18" s="11"/>
      <c r="BS18" s="11"/>
      <c r="BT18" s="11"/>
      <c r="BV18" s="58" t="str" cm="1">
        <f t="array" ref="BV18">IFERROR(_xlfn.IFS($BK18="A",VLOOKUP(COACH!BL18,ACRO!$D$5:$E$26,2,FALSE),$BK18="B",VLOOKUP(COACH!BL18,ACRO!$G$5:$H$26,2,FALSE),$BK18="C",VLOOKUP(COACH!BL18,ACRO!$J$5:$K$26,2,FALSE),$BK18="P",VLOOKUP(COACH!BL18,ACRO!$M$5:$N$26,2,FALSE)),"")</f>
        <v/>
      </c>
      <c r="BW18" s="58" t="str" cm="1">
        <f t="array" ref="BW18">IFERROR(_xlfn.IFS($BK18="A",VLOOKUP(COACH!BM18,ACRO!$D$35:$E$70,2,FALSE),$BK18="B",VLOOKUP(COACH!BM18,ACRO!$G$35:$H$70,2,FALSE),$BK18="C",VLOOKUP(COACH!BM18,ACRO!$J$35:$K$70,2,FALSE),$BK18="P",VLOOKUP(COACH!BM18,ACRO!$M$35:$N$70,2,FALSE)),"")</f>
        <v/>
      </c>
      <c r="BX18" s="58" t="str" cm="1">
        <f t="array" ref="BX18">IFERROR(_xlfn.IFS($BK18="A",VLOOKUP(COACH!BN18,ACRO!$D$85:$E$95,2,FALSE),$BK18="B",VLOOKUP(COACH!BN18,ACRO!$G$85:$H$95,2,FALSE),$BK18="C",VLOOKUP(COACH!BN18,ACRO!$J$85:$K$95,2,FALSE),$BK18="P",VLOOKUP(COACH!BN18,ACRO!$M$85:$N$95,2,FALSE)),"")</f>
        <v/>
      </c>
      <c r="BY18" s="58" t="str" cm="1">
        <f t="array" ref="BY18">IFERROR(_xlfn.IFS($BK18="A",VLOOKUP(COACH!BO18,ACRO!$D$105:$E$145,2,FALSE),$BK18="B",VLOOKUP(COACH!BO18,ACRO!$G$105:$H$145,2,FALSE),$BK18="C",VLOOKUP(COACH!BO18,ACRO!$J$105:$K$145,2,FALSE),$BK18="P",VLOOKUP(COACH!BO18,ACRO!$M$105:$N$145,2,FALSE)),"")</f>
        <v/>
      </c>
      <c r="BZ18" s="58" t="str" cm="1">
        <f t="array" ref="BZ18">IFERROR(_xlfn.IFS($BK18="A",VLOOKUP(COACH!BP18,ACRO!$D$155:$E$195,2,FALSE),$BK18="B",VLOOKUP(COACH!BP18,ACRO!$G$155:$H$195,2,FALSE),$BK18="C",VLOOKUP(COACH!BP18,ACRO!$J$155:$K$195,2,FALSE),$BK18="P",VLOOKUP(COACH!BP18,ACRO!$M$155:$N$195,2,FALSE)),"")</f>
        <v/>
      </c>
      <c r="CA18" s="58" t="str" cm="1">
        <f t="array" ref="CA18">IFERROR(_xlfn.IFS($BK18="A",VLOOKUP(COACH!BQ18,ACRO!$D$205:$E$225,2,FALSE),$BK18="B",VLOOKUP(COACH!BQ18,ACRO!$G$205:$H$225,2,FALSE),$BK18="C",VLOOKUP(COACH!BQ18,ACRO!$J$205:$K$225,2,FALSE),$BK18="P",VLOOKUP(COACH!BQ18,ACRO!$M$205:$N$225,2,FALSE)),"")</f>
        <v/>
      </c>
      <c r="CB18" s="58" t="str" cm="1">
        <f t="array" ref="CB18">IFERROR(_xlfn.IFS($BK18="A",VLOOKUP(COACH!BR18,ACRO!$D$235:$E$305,2,FALSE),$BK18="B",VLOOKUP(COACH!BR18,ACRO!$G$235:$H$305,2,FALSE),$BK18="C",VLOOKUP(COACH!BR18,ACRO!$J$235:$K$305,2,FALSE),$BK18="P",VLOOKUP(COACH!BR18,ACRO!$M$235:$N$305,2,FALSE)),"")</f>
        <v/>
      </c>
      <c r="CC18" s="58" t="str" cm="1">
        <f t="array" ref="CC18">IFERROR(_xlfn.IFS($BK18="A",VLOOKUP(COACH!BS18,ACRO!$D$315:$E$345,2,FALSE),$BK18="B",VLOOKUP(COACH!BS18,ACRO!$G$315:$H$345,2,FALSE),$BK18="C",VLOOKUP(COACH!BS18,ACRO!$J$315:$K$345,2,FALSE),$BK18="P",VLOOKUP(COACH!BS18,ACRO!$M$315:$N$345,2,FALSE)),"")</f>
        <v/>
      </c>
      <c r="CD18" s="58" t="str" cm="1">
        <f t="array" ref="CD18">IFERROR(_xlfn.IFS($BK18="A",VLOOKUP(COACH!BT18,ACRO!$D$315:$E$345,2,FALSE),$BK18="B",VLOOKUP(COACH!BT18,ACRO!$G$315:$H$345,2,FALSE),$BK18="C",VLOOKUP(COACH!BT18,ACRO!$J$315:$K$345,2,FALSE),$BK18="P",VLOOKUP(COACH!BT18,ACRO!$M$315:$N$345,2,FALSE)),"")</f>
        <v/>
      </c>
      <c r="CF18" s="11"/>
      <c r="CG18" s="87" t="str">
        <f>IFERROR(VLOOKUP(CF18,DATA!$W$2:$X$224,2,FALSE),"")</f>
        <v/>
      </c>
      <c r="CI18" s="58" t="str" cm="1">
        <f t="array" ref="CI18">IFERROR(_xlfn.IFS(D18="TRE","T",D18="Acro-A","AA",D18="Acro-B","AB",D18="Acro-C","AC",D18="Acro-P","AP",D18="Pair-Acro","AL",D18="Hybrid","H",D18="HybridC","HC",D18="HybridS","HS",D18="HybridD","HD",D18="ChoHy","HCh"),"")</f>
        <v/>
      </c>
      <c r="CJ18" s="58" t="str" cm="1">
        <f t="array" ref="CJ18">IFERROR(_xlfn.IFS($H$5="SOLO TECH",VLOOKUP(E18,DATA!$H$3:$I$13,2,FALSE),$H$5="DUETT TECH",VLOOKUP(E18,DATA!$J$3:$K$13,2,FALSE),$H$5="MIXED TECH",VLOOKUP(E18,DATA!$L$3:$M$13,2,FALSE),$H$5="TEAM TECH",VLOOKUP(E18,DATA!$N$3:$O$13,2,FALSE)),"")</f>
        <v/>
      </c>
      <c r="CK18" s="58">
        <f t="shared" si="1"/>
        <v>0</v>
      </c>
      <c r="CL18" s="58">
        <f t="shared" si="4"/>
        <v>0</v>
      </c>
      <c r="CM18" s="58" t="str">
        <f t="shared" si="5"/>
        <v/>
      </c>
    </row>
    <row r="19" spans="1:91" ht="27" customHeight="1" x14ac:dyDescent="0.25">
      <c r="A19" s="82" t="str">
        <f t="shared" si="6"/>
        <v/>
      </c>
      <c r="B19" s="8"/>
      <c r="C19" s="64" t="str">
        <f t="shared" si="2"/>
        <v/>
      </c>
      <c r="D19" s="62"/>
      <c r="E19" s="7"/>
      <c r="F19" s="28" t="str" cm="1">
        <f t="array" ref="F19">IFERROR(_xlfn.IFS(OR(D19="Hybrid",D19="HybridC",D19="HybridS",D19="HybridD",D19="Acro-A",D19="Acro-B",D19="Acro-C",D19="Acro-P"),0.5,D19="Pair-Acro",0.1),"")</f>
        <v/>
      </c>
      <c r="G19" s="39" t="str" cm="1">
        <f t="array" ref="G19">IFERROR(_xlfn.IFS(OR(D19="Hybrid",D19="HybridC",D19="HybridS",D19="HybridD"),SUM(AK19:BI19)+F19,OR(D19="Acro-A",D19="Acro-B",D19="Acro-C",D19="Acro-P"),SUM(BV19:CD19)+F19,D19="TRE",CJ19,D19="Pair-Acro",CG19+F19,D19="ChoHy",1),"")</f>
        <v/>
      </c>
      <c r="H19" s="40" t="str" cm="1">
        <f t="array" ref="H19">IFERROR(_xlfn.IFS(OR(D19="Hybrid",D19="HybridC",D19="HybridS",D19="HybridD"),_xlfn.TEXTJOIN(" - ",TRUE,L19:AE19),OR(D19="Acro-A",D19="Acro-B",D19="Acro-C",D19="Acro-P"),_xlfn.TEXTJOIN(" ",TRUE,BK19:BR19),D19="Pair-Acro",CF19),"")</f>
        <v/>
      </c>
      <c r="I19" s="40" t="str">
        <f t="shared" si="3"/>
        <v/>
      </c>
      <c r="J19" s="4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58" t="str">
        <f>_xlfn.IFNA(VLOOKUP(L19,DATA!$R:$S,2,),"")</f>
        <v/>
      </c>
      <c r="AL19" s="58" t="str">
        <f>_xlfn.IFNA(VLOOKUP(M19,DATA!$R:$S,2,),"")</f>
        <v/>
      </c>
      <c r="AM19" s="58" t="str">
        <f>_xlfn.IFNA(VLOOKUP(N19,DATA!$R:$S,2,),"")</f>
        <v/>
      </c>
      <c r="AN19" s="58" t="str">
        <f>_xlfn.IFNA(VLOOKUP(O19,DATA!$R:$S,2,),"")</f>
        <v/>
      </c>
      <c r="AO19" s="58" t="str">
        <f>_xlfn.IFNA(VLOOKUP(P19,DATA!$R:$S,2,),"")</f>
        <v/>
      </c>
      <c r="AP19" s="58" t="str">
        <f>_xlfn.IFNA(VLOOKUP(Q19,DATA!$R:$S,2,),"")</f>
        <v/>
      </c>
      <c r="AQ19" s="58" t="str">
        <f>_xlfn.IFNA(VLOOKUP(R19,DATA!$R:$S,2,),"")</f>
        <v/>
      </c>
      <c r="AR19" s="58" t="str">
        <f>_xlfn.IFNA(VLOOKUP(S19,DATA!$R:$S,2,),"")</f>
        <v/>
      </c>
      <c r="AS19" s="58" t="str">
        <f>_xlfn.IFNA(VLOOKUP(T19,DATA!$R:$S,2,),"")</f>
        <v/>
      </c>
      <c r="AT19" s="58" t="str">
        <f>_xlfn.IFNA(VLOOKUP(U19,DATA!$R:$S,2,),"")</f>
        <v/>
      </c>
      <c r="AU19" s="58" t="str">
        <f>_xlfn.IFNA(VLOOKUP(V19,DATA!$R:$S,2,),"")</f>
        <v/>
      </c>
      <c r="AV19" s="58" t="str">
        <f>_xlfn.IFNA(VLOOKUP(W19,DATA!$R:$S,2,),"")</f>
        <v/>
      </c>
      <c r="AW19" s="58" t="str">
        <f>_xlfn.IFNA(VLOOKUP(X19,DATA!$R:$S,2,),"")</f>
        <v/>
      </c>
      <c r="AX19" s="58" t="str">
        <f>_xlfn.IFNA(VLOOKUP(Y19,DATA!$R:$S,2,),"")</f>
        <v/>
      </c>
      <c r="AY19" s="58" t="str">
        <f>_xlfn.IFNA(VLOOKUP(Z19,DATA!$R:$S,2,),"")</f>
        <v/>
      </c>
      <c r="AZ19" s="58" t="str">
        <f>_xlfn.IFNA(VLOOKUP(AA19,DATA!$R:$S,2,),"")</f>
        <v/>
      </c>
      <c r="BA19" s="58" t="str">
        <f>_xlfn.IFNA(VLOOKUP(AB19,DATA!$R:$S,2,),"")</f>
        <v/>
      </c>
      <c r="BB19" s="58" t="str">
        <f>_xlfn.IFNA(VLOOKUP(AC19,DATA!$R:$S,2,),"")</f>
        <v/>
      </c>
      <c r="BC19" s="58" t="str">
        <f>_xlfn.IFNA(VLOOKUP(AD19,DATA!$R:$S,2,),"")</f>
        <v/>
      </c>
      <c r="BD19" s="58" t="str">
        <f>_xlfn.IFNA(VLOOKUP(AE19,DATA!$R:$S,2,),"")</f>
        <v/>
      </c>
      <c r="BE19" s="58" t="str">
        <f>_xlfn.IFNA(VLOOKUP(AF19,DATA!$T:$U,2,),"")</f>
        <v/>
      </c>
      <c r="BF19" s="58" t="str">
        <f>_xlfn.IFNA(VLOOKUP(AG19,DATA!$T:$U,2,),"")</f>
        <v/>
      </c>
      <c r="BG19" s="58" t="str">
        <f>_xlfn.IFNA(VLOOKUP(AH19,DATA!$T:$U,2,),"")</f>
        <v/>
      </c>
      <c r="BH19" s="58" t="str">
        <f>_xlfn.IFNA(VLOOKUP(AI19,DATA!$T:$U,2,),"")</f>
        <v/>
      </c>
      <c r="BI19" s="58" t="str">
        <f>_xlfn.IFNA(VLOOKUP(AJ19,DATA!$T:$U,2,),"")</f>
        <v/>
      </c>
      <c r="BK19" s="59" t="str">
        <f t="shared" si="0"/>
        <v/>
      </c>
      <c r="BL19" s="11"/>
      <c r="BM19" s="11"/>
      <c r="BN19" s="11"/>
      <c r="BO19" s="11"/>
      <c r="BP19" s="11"/>
      <c r="BQ19" s="11"/>
      <c r="BR19" s="11"/>
      <c r="BS19" s="11"/>
      <c r="BT19" s="11"/>
      <c r="BV19" s="58" t="str" cm="1">
        <f t="array" ref="BV19">IFERROR(_xlfn.IFS($BK19="A",VLOOKUP(COACH!BL19,ACRO!$D$5:$E$26,2,FALSE),$BK19="B",VLOOKUP(COACH!BL19,ACRO!$G$5:$H$26,2,FALSE),$BK19="C",VLOOKUP(COACH!BL19,ACRO!$J$5:$K$26,2,FALSE),$BK19="P",VLOOKUP(COACH!BL19,ACRO!$M$5:$N$26,2,FALSE)),"")</f>
        <v/>
      </c>
      <c r="BW19" s="58" t="str" cm="1">
        <f t="array" ref="BW19">IFERROR(_xlfn.IFS($BK19="A",VLOOKUP(COACH!BM19,ACRO!$D$35:$E$70,2,FALSE),$BK19="B",VLOOKUP(COACH!BM19,ACRO!$G$35:$H$70,2,FALSE),$BK19="C",VLOOKUP(COACH!BM19,ACRO!$J$35:$K$70,2,FALSE),$BK19="P",VLOOKUP(COACH!BM19,ACRO!$M$35:$N$70,2,FALSE)),"")</f>
        <v/>
      </c>
      <c r="BX19" s="58" t="str" cm="1">
        <f t="array" ref="BX19">IFERROR(_xlfn.IFS($BK19="A",VLOOKUP(COACH!BN19,ACRO!$D$85:$E$95,2,FALSE),$BK19="B",VLOOKUP(COACH!BN19,ACRO!$G$85:$H$95,2,FALSE),$BK19="C",VLOOKUP(COACH!BN19,ACRO!$J$85:$K$95,2,FALSE),$BK19="P",VLOOKUP(COACH!BN19,ACRO!$M$85:$N$95,2,FALSE)),"")</f>
        <v/>
      </c>
      <c r="BY19" s="58" t="str" cm="1">
        <f t="array" ref="BY19">IFERROR(_xlfn.IFS($BK19="A",VLOOKUP(COACH!BO19,ACRO!$D$105:$E$145,2,FALSE),$BK19="B",VLOOKUP(COACH!BO19,ACRO!$G$105:$H$145,2,FALSE),$BK19="C",VLOOKUP(COACH!BO19,ACRO!$J$105:$K$145,2,FALSE),$BK19="P",VLOOKUP(COACH!BO19,ACRO!$M$105:$N$145,2,FALSE)),"")</f>
        <v/>
      </c>
      <c r="BZ19" s="58" t="str" cm="1">
        <f t="array" ref="BZ19">IFERROR(_xlfn.IFS($BK19="A",VLOOKUP(COACH!BP19,ACRO!$D$155:$E$195,2,FALSE),$BK19="B",VLOOKUP(COACH!BP19,ACRO!$G$155:$H$195,2,FALSE),$BK19="C",VLOOKUP(COACH!BP19,ACRO!$J$155:$K$195,2,FALSE),$BK19="P",VLOOKUP(COACH!BP19,ACRO!$M$155:$N$195,2,FALSE)),"")</f>
        <v/>
      </c>
      <c r="CA19" s="58" t="str" cm="1">
        <f t="array" ref="CA19">IFERROR(_xlfn.IFS($BK19="A",VLOOKUP(COACH!BQ19,ACRO!$D$205:$E$225,2,FALSE),$BK19="B",VLOOKUP(COACH!BQ19,ACRO!$G$205:$H$225,2,FALSE),$BK19="C",VLOOKUP(COACH!BQ19,ACRO!$J$205:$K$225,2,FALSE),$BK19="P",VLOOKUP(COACH!BQ19,ACRO!$M$205:$N$225,2,FALSE)),"")</f>
        <v/>
      </c>
      <c r="CB19" s="58" t="str" cm="1">
        <f t="array" ref="CB19">IFERROR(_xlfn.IFS($BK19="A",VLOOKUP(COACH!BR19,ACRO!$D$235:$E$305,2,FALSE),$BK19="B",VLOOKUP(COACH!BR19,ACRO!$G$235:$H$305,2,FALSE),$BK19="C",VLOOKUP(COACH!BR19,ACRO!$J$235:$K$305,2,FALSE),$BK19="P",VLOOKUP(COACH!BR19,ACRO!$M$235:$N$305,2,FALSE)),"")</f>
        <v/>
      </c>
      <c r="CC19" s="58" t="str" cm="1">
        <f t="array" ref="CC19">IFERROR(_xlfn.IFS($BK19="A",VLOOKUP(COACH!BS19,ACRO!$D$315:$E$345,2,FALSE),$BK19="B",VLOOKUP(COACH!BS19,ACRO!$G$315:$H$345,2,FALSE),$BK19="C",VLOOKUP(COACH!BS19,ACRO!$J$315:$K$345,2,FALSE),$BK19="P",VLOOKUP(COACH!BS19,ACRO!$M$315:$N$345,2,FALSE)),"")</f>
        <v/>
      </c>
      <c r="CD19" s="58" t="str" cm="1">
        <f t="array" ref="CD19">IFERROR(_xlfn.IFS($BK19="A",VLOOKUP(COACH!BT19,ACRO!$D$315:$E$345,2,FALSE),$BK19="B",VLOOKUP(COACH!BT19,ACRO!$G$315:$H$345,2,FALSE),$BK19="C",VLOOKUP(COACH!BT19,ACRO!$J$315:$K$345,2,FALSE),$BK19="P",VLOOKUP(COACH!BT19,ACRO!$M$315:$N$345,2,FALSE)),"")</f>
        <v/>
      </c>
      <c r="CF19" s="11"/>
      <c r="CG19" s="87" t="str">
        <f>IFERROR(VLOOKUP(CF19,DATA!$W$2:$X$224,2,FALSE),"")</f>
        <v/>
      </c>
      <c r="CI19" s="58" t="str" cm="1">
        <f t="array" ref="CI19">IFERROR(_xlfn.IFS(D19="TRE","T",D19="Acro-A","AA",D19="Acro-B","AB",D19="Acro-C","AC",D19="Acro-P","AP",D19="Pair-Acro","AL",D19="Hybrid","H",D19="HybridC","HC",D19="HybridS","HS",D19="HybridD","HD",D19="ChoHy","HCh"),"")</f>
        <v/>
      </c>
      <c r="CJ19" s="58" t="str" cm="1">
        <f t="array" ref="CJ19">IFERROR(_xlfn.IFS($H$5="SOLO TECH",VLOOKUP(E19,DATA!$H$3:$I$13,2,FALSE),$H$5="DUETT TECH",VLOOKUP(E19,DATA!$J$3:$K$13,2,FALSE),$H$5="MIXED TECH",VLOOKUP(E19,DATA!$L$3:$M$13,2,FALSE),$H$5="TEAM TECH",VLOOKUP(E19,DATA!$N$3:$O$13,2,FALSE)),"")</f>
        <v/>
      </c>
      <c r="CK19" s="58">
        <f t="shared" si="1"/>
        <v>0</v>
      </c>
      <c r="CL19" s="58">
        <f t="shared" si="4"/>
        <v>0</v>
      </c>
      <c r="CM19" s="58" t="str">
        <f t="shared" si="5"/>
        <v/>
      </c>
    </row>
    <row r="20" spans="1:91" ht="27" customHeight="1" x14ac:dyDescent="0.25">
      <c r="A20" s="82" t="str">
        <f t="shared" si="6"/>
        <v/>
      </c>
      <c r="B20" s="8"/>
      <c r="C20" s="64" t="str">
        <f t="shared" si="2"/>
        <v/>
      </c>
      <c r="D20" s="62"/>
      <c r="E20" s="7"/>
      <c r="F20" s="28" t="str" cm="1">
        <f t="array" ref="F20">IFERROR(_xlfn.IFS(OR(D20="Hybrid",D20="HybridC",D20="HybridS",D20="HybridD",D20="Acro-A",D20="Acro-B",D20="Acro-C",D20="Acro-P"),0.5,D20="Pair-Acro",0.1),"")</f>
        <v/>
      </c>
      <c r="G20" s="39" t="str" cm="1">
        <f t="array" ref="G20">IFERROR(_xlfn.IFS(OR(D20="Hybrid",D20="HybridC",D20="HybridS",D20="HybridD"),SUM(AK20:BI20)+F20,OR(D20="Acro-A",D20="Acro-B",D20="Acro-C",D20="Acro-P"),SUM(BV20:CD20)+F20,D20="TRE",CJ20,D20="Pair-Acro",CG20+F20,D20="ChoHy",1),"")</f>
        <v/>
      </c>
      <c r="H20" s="40" t="str" cm="1">
        <f t="array" ref="H20">IFERROR(_xlfn.IFS(OR(D20="Hybrid",D20="HybridC",D20="HybridS",D20="HybridD"),_xlfn.TEXTJOIN(" - ",TRUE,L20:AE20),OR(D20="Acro-A",D20="Acro-B",D20="Acro-C",D20="Acro-P"),_xlfn.TEXTJOIN(" ",TRUE,BK20:BR20),D20="Pair-Acro",CF20),"")</f>
        <v/>
      </c>
      <c r="I20" s="40" t="str">
        <f t="shared" si="3"/>
        <v/>
      </c>
      <c r="J20" s="4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58" t="str">
        <f>_xlfn.IFNA(VLOOKUP(L20,DATA!$R:$S,2,),"")</f>
        <v/>
      </c>
      <c r="AL20" s="58" t="str">
        <f>_xlfn.IFNA(VLOOKUP(M20,DATA!$R:$S,2,),"")</f>
        <v/>
      </c>
      <c r="AM20" s="58" t="str">
        <f>_xlfn.IFNA(VLOOKUP(N20,DATA!$R:$S,2,),"")</f>
        <v/>
      </c>
      <c r="AN20" s="58" t="str">
        <f>_xlfn.IFNA(VLOOKUP(O20,DATA!$R:$S,2,),"")</f>
        <v/>
      </c>
      <c r="AO20" s="58" t="str">
        <f>_xlfn.IFNA(VLOOKUP(P20,DATA!$R:$S,2,),"")</f>
        <v/>
      </c>
      <c r="AP20" s="58" t="str">
        <f>_xlfn.IFNA(VLOOKUP(Q20,DATA!$R:$S,2,),"")</f>
        <v/>
      </c>
      <c r="AQ20" s="58" t="str">
        <f>_xlfn.IFNA(VLOOKUP(R20,DATA!$R:$S,2,),"")</f>
        <v/>
      </c>
      <c r="AR20" s="58" t="str">
        <f>_xlfn.IFNA(VLOOKUP(S20,DATA!$R:$S,2,),"")</f>
        <v/>
      </c>
      <c r="AS20" s="58" t="str">
        <f>_xlfn.IFNA(VLOOKUP(T20,DATA!$R:$S,2,),"")</f>
        <v/>
      </c>
      <c r="AT20" s="58" t="str">
        <f>_xlfn.IFNA(VLOOKUP(U20,DATA!$R:$S,2,),"")</f>
        <v/>
      </c>
      <c r="AU20" s="58" t="str">
        <f>_xlfn.IFNA(VLOOKUP(V20,DATA!$R:$S,2,),"")</f>
        <v/>
      </c>
      <c r="AV20" s="58" t="str">
        <f>_xlfn.IFNA(VLOOKUP(W20,DATA!$R:$S,2,),"")</f>
        <v/>
      </c>
      <c r="AW20" s="58" t="str">
        <f>_xlfn.IFNA(VLOOKUP(X20,DATA!$R:$S,2,),"")</f>
        <v/>
      </c>
      <c r="AX20" s="58" t="str">
        <f>_xlfn.IFNA(VLOOKUP(Y20,DATA!$R:$S,2,),"")</f>
        <v/>
      </c>
      <c r="AY20" s="58" t="str">
        <f>_xlfn.IFNA(VLOOKUP(Z20,DATA!$R:$S,2,),"")</f>
        <v/>
      </c>
      <c r="AZ20" s="58" t="str">
        <f>_xlfn.IFNA(VLOOKUP(AA20,DATA!$R:$S,2,),"")</f>
        <v/>
      </c>
      <c r="BA20" s="58" t="str">
        <f>_xlfn.IFNA(VLOOKUP(AB20,DATA!$R:$S,2,),"")</f>
        <v/>
      </c>
      <c r="BB20" s="58" t="str">
        <f>_xlfn.IFNA(VLOOKUP(AC20,DATA!$R:$S,2,),"")</f>
        <v/>
      </c>
      <c r="BC20" s="58" t="str">
        <f>_xlfn.IFNA(VLOOKUP(AD20,DATA!$R:$S,2,),"")</f>
        <v/>
      </c>
      <c r="BD20" s="58" t="str">
        <f>_xlfn.IFNA(VLOOKUP(AE20,DATA!$R:$S,2,),"")</f>
        <v/>
      </c>
      <c r="BE20" s="58" t="str">
        <f>_xlfn.IFNA(VLOOKUP(AF20,DATA!$T:$U,2,),"")</f>
        <v/>
      </c>
      <c r="BF20" s="58" t="str">
        <f>_xlfn.IFNA(VLOOKUP(AG20,DATA!$T:$U,2,),"")</f>
        <v/>
      </c>
      <c r="BG20" s="58" t="str">
        <f>_xlfn.IFNA(VLOOKUP(AH20,DATA!$T:$U,2,),"")</f>
        <v/>
      </c>
      <c r="BH20" s="58" t="str">
        <f>_xlfn.IFNA(VLOOKUP(AI20,DATA!$T:$U,2,),"")</f>
        <v/>
      </c>
      <c r="BI20" s="58" t="str">
        <f>_xlfn.IFNA(VLOOKUP(AJ20,DATA!$T:$U,2,),"")</f>
        <v/>
      </c>
      <c r="BK20" s="59" t="str">
        <f t="shared" si="0"/>
        <v/>
      </c>
      <c r="BL20" s="11"/>
      <c r="BM20" s="11"/>
      <c r="BN20" s="11"/>
      <c r="BO20" s="11"/>
      <c r="BP20" s="11"/>
      <c r="BQ20" s="11"/>
      <c r="BR20" s="11"/>
      <c r="BS20" s="11"/>
      <c r="BT20" s="11"/>
      <c r="BV20" s="58" t="str" cm="1">
        <f t="array" ref="BV20">IFERROR(_xlfn.IFS($BK20="A",VLOOKUP(COACH!BL20,ACRO!$D$5:$E$26,2,FALSE),$BK20="B",VLOOKUP(COACH!BL20,ACRO!$G$5:$H$26,2,FALSE),$BK20="C",VLOOKUP(COACH!BL20,ACRO!$J$5:$K$26,2,FALSE),$BK20="P",VLOOKUP(COACH!BL20,ACRO!$M$5:$N$26,2,FALSE)),"")</f>
        <v/>
      </c>
      <c r="BW20" s="58" t="str" cm="1">
        <f t="array" ref="BW20">IFERROR(_xlfn.IFS($BK20="A",VLOOKUP(COACH!BM20,ACRO!$D$35:$E$70,2,FALSE),$BK20="B",VLOOKUP(COACH!BM20,ACRO!$G$35:$H$70,2,FALSE),$BK20="C",VLOOKUP(COACH!BM20,ACRO!$J$35:$K$70,2,FALSE),$BK20="P",VLOOKUP(COACH!BM20,ACRO!$M$35:$N$70,2,FALSE)),"")</f>
        <v/>
      </c>
      <c r="BX20" s="58" t="str" cm="1">
        <f t="array" ref="BX20">IFERROR(_xlfn.IFS($BK20="A",VLOOKUP(COACH!BN20,ACRO!$D$85:$E$95,2,FALSE),$BK20="B",VLOOKUP(COACH!BN20,ACRO!$G$85:$H$95,2,FALSE),$BK20="C",VLOOKUP(COACH!BN20,ACRO!$J$85:$K$95,2,FALSE),$BK20="P",VLOOKUP(COACH!BN20,ACRO!$M$85:$N$95,2,FALSE)),"")</f>
        <v/>
      </c>
      <c r="BY20" s="58" t="str" cm="1">
        <f t="array" ref="BY20">IFERROR(_xlfn.IFS($BK20="A",VLOOKUP(COACH!BO20,ACRO!$D$105:$E$145,2,FALSE),$BK20="B",VLOOKUP(COACH!BO20,ACRO!$G$105:$H$145,2,FALSE),$BK20="C",VLOOKUP(COACH!BO20,ACRO!$J$105:$K$145,2,FALSE),$BK20="P",VLOOKUP(COACH!BO20,ACRO!$M$105:$N$145,2,FALSE)),"")</f>
        <v/>
      </c>
      <c r="BZ20" s="58" t="str" cm="1">
        <f t="array" ref="BZ20">IFERROR(_xlfn.IFS($BK20="A",VLOOKUP(COACH!BP20,ACRO!$D$155:$E$195,2,FALSE),$BK20="B",VLOOKUP(COACH!BP20,ACRO!$G$155:$H$195,2,FALSE),$BK20="C",VLOOKUP(COACH!BP20,ACRO!$J$155:$K$195,2,FALSE),$BK20="P",VLOOKUP(COACH!BP20,ACRO!$M$155:$N$195,2,FALSE)),"")</f>
        <v/>
      </c>
      <c r="CA20" s="58" t="str" cm="1">
        <f t="array" ref="CA20">IFERROR(_xlfn.IFS($BK20="A",VLOOKUP(COACH!BQ20,ACRO!$D$205:$E$225,2,FALSE),$BK20="B",VLOOKUP(COACH!BQ20,ACRO!$G$205:$H$225,2,FALSE),$BK20="C",VLOOKUP(COACH!BQ20,ACRO!$J$205:$K$225,2,FALSE),$BK20="P",VLOOKUP(COACH!BQ20,ACRO!$M$205:$N$225,2,FALSE)),"")</f>
        <v/>
      </c>
      <c r="CB20" s="58" t="str" cm="1">
        <f t="array" ref="CB20">IFERROR(_xlfn.IFS($BK20="A",VLOOKUP(COACH!BR20,ACRO!$D$235:$E$305,2,FALSE),$BK20="B",VLOOKUP(COACH!BR20,ACRO!$G$235:$H$305,2,FALSE),$BK20="C",VLOOKUP(COACH!BR20,ACRO!$J$235:$K$305,2,FALSE),$BK20="P",VLOOKUP(COACH!BR20,ACRO!$M$235:$N$305,2,FALSE)),"")</f>
        <v/>
      </c>
      <c r="CC20" s="58" t="str" cm="1">
        <f t="array" ref="CC20">IFERROR(_xlfn.IFS($BK20="A",VLOOKUP(COACH!BS20,ACRO!$D$315:$E$345,2,FALSE),$BK20="B",VLOOKUP(COACH!BS20,ACRO!$G$315:$H$345,2,FALSE),$BK20="C",VLOOKUP(COACH!BS20,ACRO!$J$315:$K$345,2,FALSE),$BK20="P",VLOOKUP(COACH!BS20,ACRO!$M$315:$N$345,2,FALSE)),"")</f>
        <v/>
      </c>
      <c r="CD20" s="58" t="str" cm="1">
        <f t="array" ref="CD20">IFERROR(_xlfn.IFS($BK20="A",VLOOKUP(COACH!BT20,ACRO!$D$315:$E$345,2,FALSE),$BK20="B",VLOOKUP(COACH!BT20,ACRO!$G$315:$H$345,2,FALSE),$BK20="C",VLOOKUP(COACH!BT20,ACRO!$J$315:$K$345,2,FALSE),$BK20="P",VLOOKUP(COACH!BT20,ACRO!$M$315:$N$345,2,FALSE)),"")</f>
        <v/>
      </c>
      <c r="CF20" s="11"/>
      <c r="CG20" s="87" t="str">
        <f>IFERROR(VLOOKUP(CF20,DATA!$W$2:$X$224,2,FALSE),"")</f>
        <v/>
      </c>
      <c r="CI20" s="58" t="str" cm="1">
        <f t="array" ref="CI20">IFERROR(_xlfn.IFS(D20="TRE","T",D20="Acro-A","AA",D20="Acro-B","AB",D20="Acro-C","AC",D20="Acro-P","AP",D20="Pair-Acro","AL",D20="Hybrid","H",D20="HybridC","HC",D20="HybridS","HS",D20="HybridD","HD",D20="ChoHy","HCh"),"")</f>
        <v/>
      </c>
      <c r="CJ20" s="58" t="str" cm="1">
        <f t="array" ref="CJ20">IFERROR(_xlfn.IFS($H$5="SOLO TECH",VLOOKUP(E20,DATA!$H$3:$I$13,2,FALSE),$H$5="DUETT TECH",VLOOKUP(E20,DATA!$J$3:$K$13,2,FALSE),$H$5="MIXED TECH",VLOOKUP(E20,DATA!$L$3:$M$13,2,FALSE),$H$5="TEAM TECH",VLOOKUP(E20,DATA!$N$3:$O$13,2,FALSE)),"")</f>
        <v/>
      </c>
      <c r="CK20" s="58">
        <f t="shared" si="1"/>
        <v>0</v>
      </c>
      <c r="CL20" s="58">
        <f t="shared" si="4"/>
        <v>0</v>
      </c>
      <c r="CM20" s="58" t="str">
        <f t="shared" si="5"/>
        <v/>
      </c>
    </row>
    <row r="21" spans="1:91" ht="27" customHeight="1" x14ac:dyDescent="0.25">
      <c r="A21" s="82" t="str">
        <f t="shared" si="6"/>
        <v/>
      </c>
      <c r="B21" s="8"/>
      <c r="C21" s="64" t="str">
        <f t="shared" si="2"/>
        <v/>
      </c>
      <c r="D21" s="62"/>
      <c r="E21" s="7"/>
      <c r="F21" s="28" t="str" cm="1">
        <f t="array" ref="F21">IFERROR(_xlfn.IFS(OR(D21="Hybrid",D21="HybridC",D21="HybridS",D21="HybridD",D21="Acro-A",D21="Acro-B",D21="Acro-C",D21="Acro-P"),0.5,D21="Pair-Acro",0.1),"")</f>
        <v/>
      </c>
      <c r="G21" s="39" t="str" cm="1">
        <f t="array" ref="G21">IFERROR(_xlfn.IFS(OR(D21="Hybrid",D21="HybridC",D21="HybridS",D21="HybridD"),SUM(AK21:BI21)+F21,OR(D21="Acro-A",D21="Acro-B",D21="Acro-C",D21="Acro-P"),SUM(BV21:CD21)+F21,D21="TRE",CJ21,D21="Pair-Acro",CG21+F21,D21="ChoHy",1),"")</f>
        <v/>
      </c>
      <c r="H21" s="40" t="str" cm="1">
        <f t="array" ref="H21">IFERROR(_xlfn.IFS(OR(D21="Hybrid",D21="HybridC",D21="HybridS",D21="HybridD"),_xlfn.TEXTJOIN(" - ",TRUE,L21:AE21),OR(D21="Acro-A",D21="Acro-B",D21="Acro-C",D21="Acro-P"),_xlfn.TEXTJOIN(" ",TRUE,BK21:BR21),D21="Pair-Acro",CF21),"")</f>
        <v/>
      </c>
      <c r="I21" s="40" t="str">
        <f t="shared" si="3"/>
        <v/>
      </c>
      <c r="J21" s="4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58" t="str">
        <f>_xlfn.IFNA(VLOOKUP(L21,DATA!$R:$S,2,),"")</f>
        <v/>
      </c>
      <c r="AL21" s="58" t="str">
        <f>_xlfn.IFNA(VLOOKUP(M21,DATA!$R:$S,2,),"")</f>
        <v/>
      </c>
      <c r="AM21" s="58" t="str">
        <f>_xlfn.IFNA(VLOOKUP(N21,DATA!$R:$S,2,),"")</f>
        <v/>
      </c>
      <c r="AN21" s="58" t="str">
        <f>_xlfn.IFNA(VLOOKUP(O21,DATA!$R:$S,2,),"")</f>
        <v/>
      </c>
      <c r="AO21" s="58" t="str">
        <f>_xlfn.IFNA(VLOOKUP(P21,DATA!$R:$S,2,),"")</f>
        <v/>
      </c>
      <c r="AP21" s="58" t="str">
        <f>_xlfn.IFNA(VLOOKUP(Q21,DATA!$R:$S,2,),"")</f>
        <v/>
      </c>
      <c r="AQ21" s="58" t="str">
        <f>_xlfn.IFNA(VLOOKUP(R21,DATA!$R:$S,2,),"")</f>
        <v/>
      </c>
      <c r="AR21" s="58" t="str">
        <f>_xlfn.IFNA(VLOOKUP(S21,DATA!$R:$S,2,),"")</f>
        <v/>
      </c>
      <c r="AS21" s="58" t="str">
        <f>_xlfn.IFNA(VLOOKUP(T21,DATA!$R:$S,2,),"")</f>
        <v/>
      </c>
      <c r="AT21" s="58" t="str">
        <f>_xlfn.IFNA(VLOOKUP(U21,DATA!$R:$S,2,),"")</f>
        <v/>
      </c>
      <c r="AU21" s="58" t="str">
        <f>_xlfn.IFNA(VLOOKUP(V21,DATA!$R:$S,2,),"")</f>
        <v/>
      </c>
      <c r="AV21" s="58" t="str">
        <f>_xlfn.IFNA(VLOOKUP(W21,DATA!$R:$S,2,),"")</f>
        <v/>
      </c>
      <c r="AW21" s="58" t="str">
        <f>_xlfn.IFNA(VLOOKUP(X21,DATA!$R:$S,2,),"")</f>
        <v/>
      </c>
      <c r="AX21" s="58" t="str">
        <f>_xlfn.IFNA(VLOOKUP(Y21,DATA!$R:$S,2,),"")</f>
        <v/>
      </c>
      <c r="AY21" s="58" t="str">
        <f>_xlfn.IFNA(VLOOKUP(Z21,DATA!$R:$S,2,),"")</f>
        <v/>
      </c>
      <c r="AZ21" s="58" t="str">
        <f>_xlfn.IFNA(VLOOKUP(AA21,DATA!$R:$S,2,),"")</f>
        <v/>
      </c>
      <c r="BA21" s="58" t="str">
        <f>_xlfn.IFNA(VLOOKUP(AB21,DATA!$R:$S,2,),"")</f>
        <v/>
      </c>
      <c r="BB21" s="58" t="str">
        <f>_xlfn.IFNA(VLOOKUP(AC21,DATA!$R:$S,2,),"")</f>
        <v/>
      </c>
      <c r="BC21" s="58" t="str">
        <f>_xlfn.IFNA(VLOOKUP(AD21,DATA!$R:$S,2,),"")</f>
        <v/>
      </c>
      <c r="BD21" s="58" t="str">
        <f>_xlfn.IFNA(VLOOKUP(AE21,DATA!$R:$S,2,),"")</f>
        <v/>
      </c>
      <c r="BE21" s="58" t="str">
        <f>_xlfn.IFNA(VLOOKUP(AF21,DATA!$T:$U,2,),"")</f>
        <v/>
      </c>
      <c r="BF21" s="58" t="str">
        <f>_xlfn.IFNA(VLOOKUP(AG21,DATA!$T:$U,2,),"")</f>
        <v/>
      </c>
      <c r="BG21" s="58" t="str">
        <f>_xlfn.IFNA(VLOOKUP(AH21,DATA!$T:$U,2,),"")</f>
        <v/>
      </c>
      <c r="BH21" s="58" t="str">
        <f>_xlfn.IFNA(VLOOKUP(AI21,DATA!$T:$U,2,),"")</f>
        <v/>
      </c>
      <c r="BI21" s="58" t="str">
        <f>_xlfn.IFNA(VLOOKUP(AJ21,DATA!$T:$U,2,),"")</f>
        <v/>
      </c>
      <c r="BK21" s="59" t="str">
        <f t="shared" si="0"/>
        <v/>
      </c>
      <c r="BL21" s="11"/>
      <c r="BM21" s="11"/>
      <c r="BN21" s="11"/>
      <c r="BO21" s="11"/>
      <c r="BP21" s="11"/>
      <c r="BQ21" s="11"/>
      <c r="BR21" s="11"/>
      <c r="BS21" s="11"/>
      <c r="BT21" s="11"/>
      <c r="BV21" s="58" t="str" cm="1">
        <f t="array" ref="BV21">IFERROR(_xlfn.IFS($BK21="A",VLOOKUP(COACH!BL21,ACRO!$D$5:$E$26,2,FALSE),$BK21="B",VLOOKUP(COACH!BL21,ACRO!$G$5:$H$26,2,FALSE),$BK21="C",VLOOKUP(COACH!BL21,ACRO!$J$5:$K$26,2,FALSE),$BK21="P",VLOOKUP(COACH!BL21,ACRO!$M$5:$N$26,2,FALSE)),"")</f>
        <v/>
      </c>
      <c r="BW21" s="58" t="str" cm="1">
        <f t="array" ref="BW21">IFERROR(_xlfn.IFS($BK21="A",VLOOKUP(COACH!BM21,ACRO!$D$35:$E$70,2,FALSE),$BK21="B",VLOOKUP(COACH!BM21,ACRO!$G$35:$H$70,2,FALSE),$BK21="C",VLOOKUP(COACH!BM21,ACRO!$J$35:$K$70,2,FALSE),$BK21="P",VLOOKUP(COACH!BM21,ACRO!$M$35:$N$70,2,FALSE)),"")</f>
        <v/>
      </c>
      <c r="BX21" s="58" t="str" cm="1">
        <f t="array" ref="BX21">IFERROR(_xlfn.IFS($BK21="A",VLOOKUP(COACH!BN21,ACRO!$D$85:$E$95,2,FALSE),$BK21="B",VLOOKUP(COACH!BN21,ACRO!$G$85:$H$95,2,FALSE),$BK21="C",VLOOKUP(COACH!BN21,ACRO!$J$85:$K$95,2,FALSE),$BK21="P",VLOOKUP(COACH!BN21,ACRO!$M$85:$N$95,2,FALSE)),"")</f>
        <v/>
      </c>
      <c r="BY21" s="58" t="str" cm="1">
        <f t="array" ref="BY21">IFERROR(_xlfn.IFS($BK21="A",VLOOKUP(COACH!BO21,ACRO!$D$105:$E$145,2,FALSE),$BK21="B",VLOOKUP(COACH!BO21,ACRO!$G$105:$H$145,2,FALSE),$BK21="C",VLOOKUP(COACH!BO21,ACRO!$J$105:$K$145,2,FALSE),$BK21="P",VLOOKUP(COACH!BO21,ACRO!$M$105:$N$145,2,FALSE)),"")</f>
        <v/>
      </c>
      <c r="BZ21" s="58" t="str" cm="1">
        <f t="array" ref="BZ21">IFERROR(_xlfn.IFS($BK21="A",VLOOKUP(COACH!BP21,ACRO!$D$155:$E$195,2,FALSE),$BK21="B",VLOOKUP(COACH!BP21,ACRO!$G$155:$H$195,2,FALSE),$BK21="C",VLOOKUP(COACH!BP21,ACRO!$J$155:$K$195,2,FALSE),$BK21="P",VLOOKUP(COACH!BP21,ACRO!$M$155:$N$195,2,FALSE)),"")</f>
        <v/>
      </c>
      <c r="CA21" s="58" t="str" cm="1">
        <f t="array" ref="CA21">IFERROR(_xlfn.IFS($BK21="A",VLOOKUP(COACH!BQ21,ACRO!$D$205:$E$225,2,FALSE),$BK21="B",VLOOKUP(COACH!BQ21,ACRO!$G$205:$H$225,2,FALSE),$BK21="C",VLOOKUP(COACH!BQ21,ACRO!$J$205:$K$225,2,FALSE),$BK21="P",VLOOKUP(COACH!BQ21,ACRO!$M$205:$N$225,2,FALSE)),"")</f>
        <v/>
      </c>
      <c r="CB21" s="58" t="str" cm="1">
        <f t="array" ref="CB21">IFERROR(_xlfn.IFS($BK21="A",VLOOKUP(COACH!BR21,ACRO!$D$235:$E$305,2,FALSE),$BK21="B",VLOOKUP(COACH!BR21,ACRO!$G$235:$H$305,2,FALSE),$BK21="C",VLOOKUP(COACH!BR21,ACRO!$J$235:$K$305,2,FALSE),$BK21="P",VLOOKUP(COACH!BR21,ACRO!$M$235:$N$305,2,FALSE)),"")</f>
        <v/>
      </c>
      <c r="CC21" s="58" t="str" cm="1">
        <f t="array" ref="CC21">IFERROR(_xlfn.IFS($BK21="A",VLOOKUP(COACH!BS21,ACRO!$D$315:$E$345,2,FALSE),$BK21="B",VLOOKUP(COACH!BS21,ACRO!$G$315:$H$345,2,FALSE),$BK21="C",VLOOKUP(COACH!BS21,ACRO!$J$315:$K$345,2,FALSE),$BK21="P",VLOOKUP(COACH!BS21,ACRO!$M$315:$N$345,2,FALSE)),"")</f>
        <v/>
      </c>
      <c r="CD21" s="58" t="str" cm="1">
        <f t="array" ref="CD21">IFERROR(_xlfn.IFS($BK21="A",VLOOKUP(COACH!BT21,ACRO!$D$315:$E$345,2,FALSE),$BK21="B",VLOOKUP(COACH!BT21,ACRO!$G$315:$H$345,2,FALSE),$BK21="C",VLOOKUP(COACH!BT21,ACRO!$J$315:$K$345,2,FALSE),$BK21="P",VLOOKUP(COACH!BT21,ACRO!$M$315:$N$345,2,FALSE)),"")</f>
        <v/>
      </c>
      <c r="CF21" s="11"/>
      <c r="CG21" s="87" t="str">
        <f>IFERROR(VLOOKUP(CF21,DATA!$W$2:$X$224,2,FALSE),"")</f>
        <v/>
      </c>
      <c r="CI21" s="58" t="str" cm="1">
        <f t="array" ref="CI21">IFERROR(_xlfn.IFS(D21="TRE","T",D21="Acro-A","AA",D21="Acro-B","AB",D21="Acro-C","AC",D21="Acro-P","AP",D21="Pair-Acro","AL",D21="Hybrid","H",D21="HybridC","HC",D21="HybridS","HS",D21="HybridD","HD",D21="ChoHy","HCh"),"")</f>
        <v/>
      </c>
      <c r="CJ21" s="58" t="str" cm="1">
        <f t="array" ref="CJ21">IFERROR(_xlfn.IFS($H$5="SOLO TECH",VLOOKUP(E21,DATA!$H$3:$I$13,2,FALSE),$H$5="DUETT TECH",VLOOKUP(E21,DATA!$J$3:$L$13,2,FALSE),$H$5="MIXED TECH",VLOOKUP(E21,DATA!$N$3:$O$13,2,FALSE),$H$5="TEAM TECH",VLOOKUP(E21,DATA!$R$3:$S$13,2,FALSE)),"")</f>
        <v/>
      </c>
      <c r="CK21" s="58">
        <f t="shared" si="1"/>
        <v>0</v>
      </c>
      <c r="CL21" s="58">
        <f t="shared" si="4"/>
        <v>0</v>
      </c>
      <c r="CM21" s="58" t="str">
        <f t="shared" si="5"/>
        <v/>
      </c>
    </row>
    <row r="22" spans="1:91" ht="27" customHeight="1" x14ac:dyDescent="0.25">
      <c r="A22" s="82" t="str">
        <f t="shared" si="6"/>
        <v/>
      </c>
      <c r="B22" s="8"/>
      <c r="C22" s="64" t="str">
        <f t="shared" si="2"/>
        <v/>
      </c>
      <c r="D22" s="62"/>
      <c r="E22" s="7"/>
      <c r="F22" s="28" t="str" cm="1">
        <f t="array" ref="F22">IFERROR(_xlfn.IFS(OR(D22="Hybrid",D22="HybridC",D22="HybridS",D22="HybridD",D22="Acro-A",D22="Acro-B",D22="Acro-C",D22="Acro-P"),0.5,D22="Pair-Acro",0.1),"")</f>
        <v/>
      </c>
      <c r="G22" s="39" t="str" cm="1">
        <f t="array" ref="G22">IFERROR(_xlfn.IFS(OR(D22="Hybrid",D22="HybridC",D22="HybridS",D22="HybridD"),SUM(AK22:BI22)+F22,OR(D22="Acro-A",D22="Acro-B",D22="Acro-C",D22="Acro-P"),SUM(BV22:CD22)+F22,D22="TRE",CJ22,D22="Pair-Acro",CG22+F22,D22="ChoHy",1),"")</f>
        <v/>
      </c>
      <c r="H22" s="40" t="str" cm="1">
        <f t="array" ref="H22">IFERROR(_xlfn.IFS(OR(D22="Hybrid",D22="HybridC",D22="HybridS",D22="HybridD"),_xlfn.TEXTJOIN(" - ",TRUE,L22:AE22),OR(D22="Acro-A",D22="Acro-B",D22="Acro-C",D22="Acro-P"),_xlfn.TEXTJOIN(" ",TRUE,BK22:BR22),D22="Pair-Acro",CF22),"")</f>
        <v/>
      </c>
      <c r="I22" s="40" t="str">
        <f t="shared" si="3"/>
        <v/>
      </c>
      <c r="J22" s="4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58" t="str">
        <f>_xlfn.IFNA(VLOOKUP(L22,DATA!$R:$S,2,),"")</f>
        <v/>
      </c>
      <c r="AL22" s="58" t="str">
        <f>_xlfn.IFNA(VLOOKUP(M22,DATA!$R:$S,2,),"")</f>
        <v/>
      </c>
      <c r="AM22" s="58" t="str">
        <f>_xlfn.IFNA(VLOOKUP(N22,DATA!$R:$S,2,),"")</f>
        <v/>
      </c>
      <c r="AN22" s="58" t="str">
        <f>_xlfn.IFNA(VLOOKUP(O22,DATA!$R:$S,2,),"")</f>
        <v/>
      </c>
      <c r="AO22" s="58" t="str">
        <f>_xlfn.IFNA(VLOOKUP(P22,DATA!$R:$S,2,),"")</f>
        <v/>
      </c>
      <c r="AP22" s="58" t="str">
        <f>_xlfn.IFNA(VLOOKUP(Q22,DATA!$R:$S,2,),"")</f>
        <v/>
      </c>
      <c r="AQ22" s="58" t="str">
        <f>_xlfn.IFNA(VLOOKUP(R22,DATA!$R:$S,2,),"")</f>
        <v/>
      </c>
      <c r="AR22" s="58" t="str">
        <f>_xlfn.IFNA(VLOOKUP(S22,DATA!$R:$S,2,),"")</f>
        <v/>
      </c>
      <c r="AS22" s="58" t="str">
        <f>_xlfn.IFNA(VLOOKUP(T22,DATA!$R:$S,2,),"")</f>
        <v/>
      </c>
      <c r="AT22" s="58" t="str">
        <f>_xlfn.IFNA(VLOOKUP(U22,DATA!$R:$S,2,),"")</f>
        <v/>
      </c>
      <c r="AU22" s="58" t="str">
        <f>_xlfn.IFNA(VLOOKUP(V22,DATA!$R:$S,2,),"")</f>
        <v/>
      </c>
      <c r="AV22" s="58" t="str">
        <f>_xlfn.IFNA(VLOOKUP(W22,DATA!$R:$S,2,),"")</f>
        <v/>
      </c>
      <c r="AW22" s="58" t="str">
        <f>_xlfn.IFNA(VLOOKUP(X22,DATA!$R:$S,2,),"")</f>
        <v/>
      </c>
      <c r="AX22" s="58" t="str">
        <f>_xlfn.IFNA(VLOOKUP(Y22,DATA!$R:$S,2,),"")</f>
        <v/>
      </c>
      <c r="AY22" s="58" t="str">
        <f>_xlfn.IFNA(VLOOKUP(Z22,DATA!$R:$S,2,),"")</f>
        <v/>
      </c>
      <c r="AZ22" s="58" t="str">
        <f>_xlfn.IFNA(VLOOKUP(AA22,DATA!$R:$S,2,),"")</f>
        <v/>
      </c>
      <c r="BA22" s="58" t="str">
        <f>_xlfn.IFNA(VLOOKUP(AB22,DATA!$R:$S,2,),"")</f>
        <v/>
      </c>
      <c r="BB22" s="58" t="str">
        <f>_xlfn.IFNA(VLOOKUP(AC22,DATA!$R:$S,2,),"")</f>
        <v/>
      </c>
      <c r="BC22" s="58" t="str">
        <f>_xlfn.IFNA(VLOOKUP(AD22,DATA!$R:$S,2,),"")</f>
        <v/>
      </c>
      <c r="BD22" s="58" t="str">
        <f>_xlfn.IFNA(VLOOKUP(AE22,DATA!$R:$S,2,),"")</f>
        <v/>
      </c>
      <c r="BE22" s="58" t="str">
        <f>_xlfn.IFNA(VLOOKUP(AF22,DATA!$T:$U,2,),"")</f>
        <v/>
      </c>
      <c r="BF22" s="58" t="str">
        <f>_xlfn.IFNA(VLOOKUP(AG22,DATA!$T:$U,2,),"")</f>
        <v/>
      </c>
      <c r="BG22" s="58" t="str">
        <f>_xlfn.IFNA(VLOOKUP(AH22,DATA!$T:$U,2,),"")</f>
        <v/>
      </c>
      <c r="BH22" s="58" t="str">
        <f>_xlfn.IFNA(VLOOKUP(AI22,DATA!$T:$U,2,),"")</f>
        <v/>
      </c>
      <c r="BI22" s="58" t="str">
        <f>_xlfn.IFNA(VLOOKUP(AJ22,DATA!$T:$U,2,),"")</f>
        <v/>
      </c>
      <c r="BK22" s="59" t="str">
        <f t="shared" si="0"/>
        <v/>
      </c>
      <c r="BL22" s="11"/>
      <c r="BM22" s="11"/>
      <c r="BN22" s="11"/>
      <c r="BO22" s="11"/>
      <c r="BP22" s="11"/>
      <c r="BQ22" s="11"/>
      <c r="BR22" s="11"/>
      <c r="BS22" s="11"/>
      <c r="BT22" s="11"/>
      <c r="BV22" s="58" t="str" cm="1">
        <f t="array" ref="BV22">IFERROR(_xlfn.IFS($BK22="A",VLOOKUP(COACH!BL22,ACRO!$D$5:$E$26,2,FALSE),$BK22="B",VLOOKUP(COACH!BL22,ACRO!$G$5:$H$26,2,FALSE),$BK22="C",VLOOKUP(COACH!BL22,ACRO!$J$5:$K$26,2,FALSE),$BK22="P",VLOOKUP(COACH!BL22,ACRO!$M$5:$N$26,2,FALSE)),"")</f>
        <v/>
      </c>
      <c r="BW22" s="58" t="str" cm="1">
        <f t="array" ref="BW22">IFERROR(_xlfn.IFS($BK22="A",VLOOKUP(COACH!BM22,ACRO!$D$35:$E$70,2,FALSE),$BK22="B",VLOOKUP(COACH!BM22,ACRO!$G$35:$H$70,2,FALSE),$BK22="C",VLOOKUP(COACH!BM22,ACRO!$J$35:$K$70,2,FALSE),$BK22="P",VLOOKUP(COACH!BM22,ACRO!$M$35:$N$70,2,FALSE)),"")</f>
        <v/>
      </c>
      <c r="BX22" s="58" t="str" cm="1">
        <f t="array" ref="BX22">IFERROR(_xlfn.IFS($BK22="A",VLOOKUP(COACH!BN22,ACRO!$D$85:$E$95,2,FALSE),$BK22="B",VLOOKUP(COACH!BN22,ACRO!$G$85:$H$95,2,FALSE),$BK22="C",VLOOKUP(COACH!BN22,ACRO!$J$85:$K$95,2,FALSE),$BK22="P",VLOOKUP(COACH!BN22,ACRO!$M$85:$N$95,2,FALSE)),"")</f>
        <v/>
      </c>
      <c r="BY22" s="58" t="str" cm="1">
        <f t="array" ref="BY22">IFERROR(_xlfn.IFS($BK22="A",VLOOKUP(COACH!BO22,ACRO!$D$105:$E$145,2,FALSE),$BK22="B",VLOOKUP(COACH!BO22,ACRO!$G$105:$H$145,2,FALSE),$BK22="C",VLOOKUP(COACH!BO22,ACRO!$J$105:$K$145,2,FALSE),$BK22="P",VLOOKUP(COACH!BO22,ACRO!$M$105:$N$145,2,FALSE)),"")</f>
        <v/>
      </c>
      <c r="BZ22" s="58" t="str" cm="1">
        <f t="array" ref="BZ22">IFERROR(_xlfn.IFS($BK22="A",VLOOKUP(COACH!BP22,ACRO!$D$155:$E$195,2,FALSE),$BK22="B",VLOOKUP(COACH!BP22,ACRO!$G$155:$H$195,2,FALSE),$BK22="C",VLOOKUP(COACH!BP22,ACRO!$J$155:$K$195,2,FALSE),$BK22="P",VLOOKUP(COACH!BP22,ACRO!$M$155:$N$195,2,FALSE)),"")</f>
        <v/>
      </c>
      <c r="CA22" s="58" t="str" cm="1">
        <f t="array" ref="CA22">IFERROR(_xlfn.IFS($BK22="A",VLOOKUP(COACH!BQ22,ACRO!$D$205:$E$225,2,FALSE),$BK22="B",VLOOKUP(COACH!BQ22,ACRO!$G$205:$H$225,2,FALSE),$BK22="C",VLOOKUP(COACH!BQ22,ACRO!$J$205:$K$225,2,FALSE),$BK22="P",VLOOKUP(COACH!BQ22,ACRO!$M$205:$N$225,2,FALSE)),"")</f>
        <v/>
      </c>
      <c r="CB22" s="58" t="str" cm="1">
        <f t="array" ref="CB22">IFERROR(_xlfn.IFS($BK22="A",VLOOKUP(COACH!BR22,ACRO!$D$235:$E$305,2,FALSE),$BK22="B",VLOOKUP(COACH!BR22,ACRO!$G$235:$H$305,2,FALSE),$BK22="C",VLOOKUP(COACH!BR22,ACRO!$J$235:$K$305,2,FALSE),$BK22="P",VLOOKUP(COACH!BR22,ACRO!$M$235:$N$305,2,FALSE)),"")</f>
        <v/>
      </c>
      <c r="CC22" s="58" t="str" cm="1">
        <f t="array" ref="CC22">IFERROR(_xlfn.IFS($BK22="A",VLOOKUP(COACH!BS22,ACRO!$D$315:$E$345,2,FALSE),$BK22="B",VLOOKUP(COACH!BS22,ACRO!$G$315:$H$345,2,FALSE),$BK22="C",VLOOKUP(COACH!BS22,ACRO!$J$315:$K$345,2,FALSE),$BK22="P",VLOOKUP(COACH!BS22,ACRO!$M$315:$N$345,2,FALSE)),"")</f>
        <v/>
      </c>
      <c r="CD22" s="58" t="str" cm="1">
        <f t="array" ref="CD22">IFERROR(_xlfn.IFS($BK22="A",VLOOKUP(COACH!BT22,ACRO!$D$315:$E$345,2,FALSE),$BK22="B",VLOOKUP(COACH!BT22,ACRO!$G$315:$H$345,2,FALSE),$BK22="C",VLOOKUP(COACH!BT22,ACRO!$J$315:$K$345,2,FALSE),$BK22="P",VLOOKUP(COACH!BT22,ACRO!$M$315:$N$345,2,FALSE)),"")</f>
        <v/>
      </c>
      <c r="CF22" s="11"/>
      <c r="CG22" s="87" t="str">
        <f>IFERROR(VLOOKUP(CF22,DATA!$W$2:$X$224,2,FALSE),"")</f>
        <v/>
      </c>
      <c r="CI22" s="58" t="str" cm="1">
        <f t="array" ref="CI22">IFERROR(_xlfn.IFS(D22="TRE","T",D22="Acro-A","AA",D22="Acro-B","AB",D22="Acro-C","AC",D22="Acro-P","AP",D22="Pair-Acro","AL",D22="Hybrid","H",D22="HybridC","HC",D22="HybridS","HS",D22="HybridD","HD",D22="ChoHy","HCh"),"")</f>
        <v/>
      </c>
      <c r="CJ22" s="58" t="str" cm="1">
        <f t="array" ref="CJ22">IFERROR(_xlfn.IFS($H$5="SOLO TECH",VLOOKUP(E22,DATA!$H$3:$I$13,2,FALSE),$H$5="DUETT TECH",VLOOKUP(E22,DATA!$J$3:$L$13,2,FALSE),$H$5="MIXED TECH",VLOOKUP(E22,DATA!$N$3:$O$13,2,FALSE),$H$5="TEAM TECH",VLOOKUP(E22,DATA!$R$3:$S$13,2,FALSE)),"")</f>
        <v/>
      </c>
      <c r="CK22" s="58">
        <f t="shared" si="1"/>
        <v>0</v>
      </c>
      <c r="CL22" s="58">
        <f t="shared" si="4"/>
        <v>0</v>
      </c>
      <c r="CM22" s="58" t="str">
        <f t="shared" si="5"/>
        <v/>
      </c>
    </row>
    <row r="23" spans="1:91" ht="27" customHeight="1" x14ac:dyDescent="0.25">
      <c r="A23" s="82" t="str">
        <f t="shared" si="6"/>
        <v/>
      </c>
      <c r="B23" s="8"/>
      <c r="C23" s="64" t="str">
        <f t="shared" si="2"/>
        <v/>
      </c>
      <c r="D23" s="62"/>
      <c r="E23" s="7"/>
      <c r="F23" s="28" t="str" cm="1">
        <f t="array" ref="F23">IFERROR(_xlfn.IFS(OR(D23="Hybrid",D23="HybridC",D23="HybridS",D23="HybridD",D23="Acro-A",D23="Acro-B",D23="Acro-C",D23="Acro-P"),0.5,D23="Pair-Acro",0.1),"")</f>
        <v/>
      </c>
      <c r="G23" s="39" t="str" cm="1">
        <f t="array" ref="G23">IFERROR(_xlfn.IFS(OR(D23="Hybrid",D23="HybridC",D23="HybridS",D23="HybridD"),SUM(AK23:BI23)+F23,OR(D23="Acro-A",D23="Acro-B",D23="Acro-C",D23="Acro-P"),SUM(BV23:CD23)+F23,D23="TRE",CJ23,D23="Pair-Acro",CG23+F23,D23="ChoHy",1),"")</f>
        <v/>
      </c>
      <c r="H23" s="40" t="str" cm="1">
        <f t="array" ref="H23">IFERROR(_xlfn.IFS(OR(D23="Hybrid",D23="HybridC",D23="HybridS",D23="HybridD"),_xlfn.TEXTJOIN(" - ",TRUE,L23:AE23),OR(D23="Acro-A",D23="Acro-B",D23="Acro-C",D23="Acro-P"),_xlfn.TEXTJOIN(" ",TRUE,BK23:BR23),D23="Pair-Acro",CF23),"")</f>
        <v/>
      </c>
      <c r="I23" s="40" t="str">
        <f t="shared" si="3"/>
        <v/>
      </c>
      <c r="J23" s="4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58" t="str">
        <f>_xlfn.IFNA(VLOOKUP(L23,DATA!$R:$S,2,),"")</f>
        <v/>
      </c>
      <c r="AL23" s="58" t="str">
        <f>_xlfn.IFNA(VLOOKUP(M23,DATA!$R:$S,2,),"")</f>
        <v/>
      </c>
      <c r="AM23" s="58" t="str">
        <f>_xlfn.IFNA(VLOOKUP(N23,DATA!$R:$S,2,),"")</f>
        <v/>
      </c>
      <c r="AN23" s="58" t="str">
        <f>_xlfn.IFNA(VLOOKUP(O23,DATA!$R:$S,2,),"")</f>
        <v/>
      </c>
      <c r="AO23" s="58" t="str">
        <f>_xlfn.IFNA(VLOOKUP(P23,DATA!$R:$S,2,),"")</f>
        <v/>
      </c>
      <c r="AP23" s="58" t="str">
        <f>_xlfn.IFNA(VLOOKUP(Q23,DATA!$R:$S,2,),"")</f>
        <v/>
      </c>
      <c r="AQ23" s="58" t="str">
        <f>_xlfn.IFNA(VLOOKUP(R23,DATA!$R:$S,2,),"")</f>
        <v/>
      </c>
      <c r="AR23" s="58" t="str">
        <f>_xlfn.IFNA(VLOOKUP(S23,DATA!$R:$S,2,),"")</f>
        <v/>
      </c>
      <c r="AS23" s="58" t="str">
        <f>_xlfn.IFNA(VLOOKUP(T23,DATA!$R:$S,2,),"")</f>
        <v/>
      </c>
      <c r="AT23" s="58" t="str">
        <f>_xlfn.IFNA(VLOOKUP(U23,DATA!$R:$S,2,),"")</f>
        <v/>
      </c>
      <c r="AU23" s="58" t="str">
        <f>_xlfn.IFNA(VLOOKUP(V23,DATA!$R:$S,2,),"")</f>
        <v/>
      </c>
      <c r="AV23" s="58" t="str">
        <f>_xlfn.IFNA(VLOOKUP(W23,DATA!$R:$S,2,),"")</f>
        <v/>
      </c>
      <c r="AW23" s="58" t="str">
        <f>_xlfn.IFNA(VLOOKUP(X23,DATA!$R:$S,2,),"")</f>
        <v/>
      </c>
      <c r="AX23" s="58" t="str">
        <f>_xlfn.IFNA(VLOOKUP(Y23,DATA!$R:$S,2,),"")</f>
        <v/>
      </c>
      <c r="AY23" s="58" t="str">
        <f>_xlfn.IFNA(VLOOKUP(Z23,DATA!$R:$S,2,),"")</f>
        <v/>
      </c>
      <c r="AZ23" s="58" t="str">
        <f>_xlfn.IFNA(VLOOKUP(AA23,DATA!$R:$S,2,),"")</f>
        <v/>
      </c>
      <c r="BA23" s="58" t="str">
        <f>_xlfn.IFNA(VLOOKUP(AB23,DATA!$R:$S,2,),"")</f>
        <v/>
      </c>
      <c r="BB23" s="58" t="str">
        <f>_xlfn.IFNA(VLOOKUP(AC23,DATA!$R:$S,2,),"")</f>
        <v/>
      </c>
      <c r="BC23" s="58" t="str">
        <f>_xlfn.IFNA(VLOOKUP(AD23,DATA!$R:$S,2,),"")</f>
        <v/>
      </c>
      <c r="BD23" s="58" t="str">
        <f>_xlfn.IFNA(VLOOKUP(AE23,DATA!$R:$S,2,),"")</f>
        <v/>
      </c>
      <c r="BE23" s="58" t="str">
        <f>_xlfn.IFNA(VLOOKUP(AF23,DATA!$T:$U,2,),"")</f>
        <v/>
      </c>
      <c r="BF23" s="58" t="str">
        <f>_xlfn.IFNA(VLOOKUP(AG23,DATA!$T:$U,2,),"")</f>
        <v/>
      </c>
      <c r="BG23" s="58" t="str">
        <f>_xlfn.IFNA(VLOOKUP(AH23,DATA!$T:$U,2,),"")</f>
        <v/>
      </c>
      <c r="BH23" s="58" t="str">
        <f>_xlfn.IFNA(VLOOKUP(AI23,DATA!$T:$U,2,),"")</f>
        <v/>
      </c>
      <c r="BI23" s="58" t="str">
        <f>_xlfn.IFNA(VLOOKUP(AJ23,DATA!$T:$U,2,),"")</f>
        <v/>
      </c>
      <c r="BK23" s="59" t="str">
        <f t="shared" si="0"/>
        <v/>
      </c>
      <c r="BL23" s="11"/>
      <c r="BM23" s="11"/>
      <c r="BN23" s="11"/>
      <c r="BO23" s="11"/>
      <c r="BP23" s="11"/>
      <c r="BQ23" s="11"/>
      <c r="BR23" s="11"/>
      <c r="BS23" s="11"/>
      <c r="BT23" s="11"/>
      <c r="BV23" s="58" t="str" cm="1">
        <f t="array" ref="BV23">IFERROR(_xlfn.IFS($BK23="A",VLOOKUP(COACH!BL23,ACRO!$D$5:$E$26,2,FALSE),$BK23="B",VLOOKUP(COACH!BL23,ACRO!$G$5:$H$26,2,FALSE),$BK23="C",VLOOKUP(COACH!BL23,ACRO!$J$5:$K$26,2,FALSE),$BK23="P",VLOOKUP(COACH!BL23,ACRO!$M$5:$N$26,2,FALSE)),"")</f>
        <v/>
      </c>
      <c r="BW23" s="58" t="str" cm="1">
        <f t="array" ref="BW23">IFERROR(_xlfn.IFS($BK23="A",VLOOKUP(COACH!BM23,ACRO!$D$35:$E$70,2,FALSE),$BK23="B",VLOOKUP(COACH!BM23,ACRO!$G$35:$H$70,2,FALSE),$BK23="C",VLOOKUP(COACH!BM23,ACRO!$J$35:$K$70,2,FALSE),$BK23="P",VLOOKUP(COACH!BM23,ACRO!$M$35:$N$70,2,FALSE)),"")</f>
        <v/>
      </c>
      <c r="BX23" s="58" t="str" cm="1">
        <f t="array" ref="BX23">IFERROR(_xlfn.IFS($BK23="A",VLOOKUP(COACH!BN23,ACRO!$D$85:$E$95,2,FALSE),$BK23="B",VLOOKUP(COACH!BN23,ACRO!$G$85:$H$95,2,FALSE),$BK23="C",VLOOKUP(COACH!BN23,ACRO!$J$85:$K$95,2,FALSE),$BK23="P",VLOOKUP(COACH!BN23,ACRO!$M$85:$N$95,2,FALSE)),"")</f>
        <v/>
      </c>
      <c r="BY23" s="58" t="str" cm="1">
        <f t="array" ref="BY23">IFERROR(_xlfn.IFS($BK23="A",VLOOKUP(COACH!BO23,ACRO!$D$105:$E$145,2,FALSE),$BK23="B",VLOOKUP(COACH!BO23,ACRO!$G$105:$H$145,2,FALSE),$BK23="C",VLOOKUP(COACH!BO23,ACRO!$J$105:$K$145,2,FALSE),$BK23="P",VLOOKUP(COACH!BO23,ACRO!$M$105:$N$145,2,FALSE)),"")</f>
        <v/>
      </c>
      <c r="BZ23" s="58" t="str" cm="1">
        <f t="array" ref="BZ23">IFERROR(_xlfn.IFS($BK23="A",VLOOKUP(COACH!BP23,ACRO!$D$155:$E$195,2,FALSE),$BK23="B",VLOOKUP(COACH!BP23,ACRO!$G$155:$H$195,2,FALSE),$BK23="C",VLOOKUP(COACH!BP23,ACRO!$J$155:$K$195,2,FALSE),$BK23="P",VLOOKUP(COACH!BP23,ACRO!$M$155:$N$195,2,FALSE)),"")</f>
        <v/>
      </c>
      <c r="CA23" s="58" t="str" cm="1">
        <f t="array" ref="CA23">IFERROR(_xlfn.IFS($BK23="A",VLOOKUP(COACH!BQ23,ACRO!$D$205:$E$225,2,FALSE),$BK23="B",VLOOKUP(COACH!BQ23,ACRO!$G$205:$H$225,2,FALSE),$BK23="C",VLOOKUP(COACH!BQ23,ACRO!$J$205:$K$225,2,FALSE),$BK23="P",VLOOKUP(COACH!BQ23,ACRO!$M$205:$N$225,2,FALSE)),"")</f>
        <v/>
      </c>
      <c r="CB23" s="58" t="str" cm="1">
        <f t="array" ref="CB23">IFERROR(_xlfn.IFS($BK23="A",VLOOKUP(COACH!BR23,ACRO!$D$235:$E$305,2,FALSE),$BK23="B",VLOOKUP(COACH!BR23,ACRO!$G$235:$H$305,2,FALSE),$BK23="C",VLOOKUP(COACH!BR23,ACRO!$J$235:$K$305,2,FALSE),$BK23="P",VLOOKUP(COACH!BR23,ACRO!$M$235:$N$305,2,FALSE)),"")</f>
        <v/>
      </c>
      <c r="CC23" s="58" t="str" cm="1">
        <f t="array" ref="CC23">IFERROR(_xlfn.IFS($BK23="A",VLOOKUP(COACH!BS23,ACRO!$D$315:$E$345,2,FALSE),$BK23="B",VLOOKUP(COACH!BS23,ACRO!$G$315:$H$345,2,FALSE),$BK23="C",VLOOKUP(COACH!BS23,ACRO!$J$315:$K$345,2,FALSE),$BK23="P",VLOOKUP(COACH!BS23,ACRO!$M$315:$N$345,2,FALSE)),"")</f>
        <v/>
      </c>
      <c r="CD23" s="58" t="str" cm="1">
        <f t="array" ref="CD23">IFERROR(_xlfn.IFS($BK23="A",VLOOKUP(COACH!BT23,ACRO!$D$315:$E$345,2,FALSE),$BK23="B",VLOOKUP(COACH!BT23,ACRO!$G$315:$H$345,2,FALSE),$BK23="C",VLOOKUP(COACH!BT23,ACRO!$J$315:$K$345,2,FALSE),$BK23="P",VLOOKUP(COACH!BT23,ACRO!$M$315:$N$345,2,FALSE)),"")</f>
        <v/>
      </c>
      <c r="CF23" s="11"/>
      <c r="CG23" s="87" t="str">
        <f>IFERROR(VLOOKUP(CF23,DATA!$W$2:$X$224,2,FALSE),"")</f>
        <v/>
      </c>
      <c r="CI23" s="58" t="str" cm="1">
        <f t="array" ref="CI23">IFERROR(_xlfn.IFS(D23="TRE","T",D23="Acro-A","AA",D23="Acro-B","AB",D23="Acro-C","AC",D23="Acro-P","AP",D23="Pair-Acro","AL",D23="Hybrid","H",D23="HybridC","HC",D23="HybridS","HS",D23="HybridD","HD",D23="ChoHy","HCh"),"")</f>
        <v/>
      </c>
      <c r="CJ23" s="58" t="str" cm="1">
        <f t="array" ref="CJ23">IFERROR(_xlfn.IFS($H$5="SOLO TECH",VLOOKUP(E23,DATA!$H$3:$I$13,2,FALSE),$H$5="DUETT TECH",VLOOKUP(E23,DATA!$J$3:$L$13,2,FALSE),$H$5="MIXED TECH",VLOOKUP(E23,DATA!$N$3:$O$13,2,FALSE),$H$5="TEAM TECH",VLOOKUP(E23,DATA!$R$3:$S$13,2,FALSE)),"")</f>
        <v/>
      </c>
      <c r="CK23" s="58">
        <f t="shared" si="1"/>
        <v>0</v>
      </c>
      <c r="CL23" s="58">
        <f t="shared" si="4"/>
        <v>0</v>
      </c>
      <c r="CM23" s="58" t="str">
        <f t="shared" si="5"/>
        <v/>
      </c>
    </row>
    <row r="24" spans="1:91" ht="27" customHeight="1" x14ac:dyDescent="0.25">
      <c r="A24" s="82" t="str">
        <f t="shared" si="6"/>
        <v/>
      </c>
      <c r="B24" s="8"/>
      <c r="C24" s="64" t="str">
        <f t="shared" si="2"/>
        <v/>
      </c>
      <c r="D24" s="62"/>
      <c r="E24" s="7"/>
      <c r="F24" s="28" t="str" cm="1">
        <f t="array" ref="F24">IFERROR(_xlfn.IFS(OR(D24="Hybrid",D24="HybridC",D24="HybridS",D24="HybridD",D24="Acro-A",D24="Acro-B",D24="Acro-C",D24="Acro-P"),0.5,D24="Pair-Acro",0.1),"")</f>
        <v/>
      </c>
      <c r="G24" s="39" t="str" cm="1">
        <f t="array" ref="G24">IFERROR(_xlfn.IFS(OR(D24="Hybrid",D24="HybridC",D24="HybridS",D24="HybridD"),SUM(AK24:BI24)+F24,OR(D24="Acro-A",D24="Acro-B",D24="Acro-C",D24="Acro-P"),SUM(BV24:CD24)+F24,D24="TRE",CJ24,D24="Pair-Acro",CG24+F24,D24="ChoHy",1),"")</f>
        <v/>
      </c>
      <c r="H24" s="40" t="str" cm="1">
        <f t="array" ref="H24">IFERROR(_xlfn.IFS(OR(D24="Hybrid",D24="HybridC",D24="HybridS",D24="HybridD"),_xlfn.TEXTJOIN(" - ",TRUE,L24:AE24),OR(D24="Acro-A",D24="Acro-B",D24="Acro-C",D24="Acro-P"),_xlfn.TEXTJOIN(" ",TRUE,BK24:BR24),D24="Pair-Acro",CF24),"")</f>
        <v/>
      </c>
      <c r="I24" s="40" t="str">
        <f t="shared" si="3"/>
        <v/>
      </c>
      <c r="J24" s="4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58" t="str">
        <f>_xlfn.IFNA(VLOOKUP(L24,DATA!$R:$S,2,),"")</f>
        <v/>
      </c>
      <c r="AL24" s="58" t="str">
        <f>_xlfn.IFNA(VLOOKUP(M24,DATA!$R:$S,2,),"")</f>
        <v/>
      </c>
      <c r="AM24" s="58" t="str">
        <f>_xlfn.IFNA(VLOOKUP(N24,DATA!$R:$S,2,),"")</f>
        <v/>
      </c>
      <c r="AN24" s="58" t="str">
        <f>_xlfn.IFNA(VLOOKUP(O24,DATA!$R:$S,2,),"")</f>
        <v/>
      </c>
      <c r="AO24" s="58" t="str">
        <f>_xlfn.IFNA(VLOOKUP(P24,DATA!$R:$S,2,),"")</f>
        <v/>
      </c>
      <c r="AP24" s="58" t="str">
        <f>_xlfn.IFNA(VLOOKUP(Q24,DATA!$R:$S,2,),"")</f>
        <v/>
      </c>
      <c r="AQ24" s="58" t="str">
        <f>_xlfn.IFNA(VLOOKUP(R24,DATA!$R:$S,2,),"")</f>
        <v/>
      </c>
      <c r="AR24" s="58" t="str">
        <f>_xlfn.IFNA(VLOOKUP(S24,DATA!$R:$S,2,),"")</f>
        <v/>
      </c>
      <c r="AS24" s="58" t="str">
        <f>_xlfn.IFNA(VLOOKUP(T24,DATA!$R:$S,2,),"")</f>
        <v/>
      </c>
      <c r="AT24" s="58" t="str">
        <f>_xlfn.IFNA(VLOOKUP(U24,DATA!$R:$S,2,),"")</f>
        <v/>
      </c>
      <c r="AU24" s="58" t="str">
        <f>_xlfn.IFNA(VLOOKUP(V24,DATA!$R:$S,2,),"")</f>
        <v/>
      </c>
      <c r="AV24" s="58" t="str">
        <f>_xlfn.IFNA(VLOOKUP(W24,DATA!$R:$S,2,),"")</f>
        <v/>
      </c>
      <c r="AW24" s="58" t="str">
        <f>_xlfn.IFNA(VLOOKUP(X24,DATA!$R:$S,2,),"")</f>
        <v/>
      </c>
      <c r="AX24" s="58" t="str">
        <f>_xlfn.IFNA(VLOOKUP(Y24,DATA!$R:$S,2,),"")</f>
        <v/>
      </c>
      <c r="AY24" s="58" t="str">
        <f>_xlfn.IFNA(VLOOKUP(Z24,DATA!$R:$S,2,),"")</f>
        <v/>
      </c>
      <c r="AZ24" s="58" t="str">
        <f>_xlfn.IFNA(VLOOKUP(AA24,DATA!$R:$S,2,),"")</f>
        <v/>
      </c>
      <c r="BA24" s="58" t="str">
        <f>_xlfn.IFNA(VLOOKUP(AB24,DATA!$R:$S,2,),"")</f>
        <v/>
      </c>
      <c r="BB24" s="58" t="str">
        <f>_xlfn.IFNA(VLOOKUP(AC24,DATA!$R:$S,2,),"")</f>
        <v/>
      </c>
      <c r="BC24" s="58" t="str">
        <f>_xlfn.IFNA(VLOOKUP(AD24,DATA!$R:$S,2,),"")</f>
        <v/>
      </c>
      <c r="BD24" s="58" t="str">
        <f>_xlfn.IFNA(VLOOKUP(AE24,DATA!$R:$S,2,),"")</f>
        <v/>
      </c>
      <c r="BE24" s="58" t="str">
        <f>_xlfn.IFNA(VLOOKUP(AF24,DATA!$T:$U,2,),"")</f>
        <v/>
      </c>
      <c r="BF24" s="58" t="str">
        <f>_xlfn.IFNA(VLOOKUP(AG24,DATA!$T:$U,2,),"")</f>
        <v/>
      </c>
      <c r="BG24" s="58" t="str">
        <f>_xlfn.IFNA(VLOOKUP(AH24,DATA!$T:$U,2,),"")</f>
        <v/>
      </c>
      <c r="BH24" s="58" t="str">
        <f>_xlfn.IFNA(VLOOKUP(AI24,DATA!$T:$U,2,),"")</f>
        <v/>
      </c>
      <c r="BI24" s="58" t="str">
        <f>_xlfn.IFNA(VLOOKUP(AJ24,DATA!$T:$U,2,),"")</f>
        <v/>
      </c>
      <c r="BK24" s="59" t="str">
        <f t="shared" si="0"/>
        <v/>
      </c>
      <c r="BL24" s="11"/>
      <c r="BM24" s="11"/>
      <c r="BN24" s="11"/>
      <c r="BO24" s="11"/>
      <c r="BP24" s="11"/>
      <c r="BQ24" s="11"/>
      <c r="BR24" s="11"/>
      <c r="BS24" s="11"/>
      <c r="BT24" s="11"/>
      <c r="BV24" s="58" t="str" cm="1">
        <f t="array" ref="BV24">IFERROR(_xlfn.IFS($BK24="A",VLOOKUP(COACH!BL24,ACRO!$D$5:$E$26,2,FALSE),$BK24="B",VLOOKUP(COACH!BL24,ACRO!$G$5:$H$26,2,FALSE),$BK24="C",VLOOKUP(COACH!BL24,ACRO!$J$5:$K$26,2,FALSE),$BK24="P",VLOOKUP(COACH!BL24,ACRO!$M$5:$N$26,2,FALSE)),"")</f>
        <v/>
      </c>
      <c r="BW24" s="58" t="str" cm="1">
        <f t="array" ref="BW24">IFERROR(_xlfn.IFS($BK24="A",VLOOKUP(COACH!BM24,ACRO!$D$35:$E$70,2,FALSE),$BK24="B",VLOOKUP(COACH!BM24,ACRO!$G$35:$H$70,2,FALSE),$BK24="C",VLOOKUP(COACH!BM24,ACRO!$J$35:$K$70,2,FALSE),$BK24="P",VLOOKUP(COACH!BM24,ACRO!$M$35:$N$70,2,FALSE)),"")</f>
        <v/>
      </c>
      <c r="BX24" s="58" t="str" cm="1">
        <f t="array" ref="BX24">IFERROR(_xlfn.IFS($BK24="A",VLOOKUP(COACH!BN24,ACRO!$D$85:$E$95,2,FALSE),$BK24="B",VLOOKUP(COACH!BN24,ACRO!$G$85:$H$95,2,FALSE),$BK24="C",VLOOKUP(COACH!BN24,ACRO!$J$85:$K$95,2,FALSE),$BK24="P",VLOOKUP(COACH!BN24,ACRO!$M$85:$N$95,2,FALSE)),"")</f>
        <v/>
      </c>
      <c r="BY24" s="58" t="str" cm="1">
        <f t="array" ref="BY24">IFERROR(_xlfn.IFS($BK24="A",VLOOKUP(COACH!BO24,ACRO!$D$105:$E$145,2,FALSE),$BK24="B",VLOOKUP(COACH!BO24,ACRO!$G$105:$H$145,2,FALSE),$BK24="C",VLOOKUP(COACH!BO24,ACRO!$J$105:$K$145,2,FALSE),$BK24="P",VLOOKUP(COACH!BO24,ACRO!$M$105:$N$145,2,FALSE)),"")</f>
        <v/>
      </c>
      <c r="BZ24" s="58" t="str" cm="1">
        <f t="array" ref="BZ24">IFERROR(_xlfn.IFS($BK24="A",VLOOKUP(COACH!BP24,ACRO!$D$155:$E$195,2,FALSE),$BK24="B",VLOOKUP(COACH!BP24,ACRO!$G$155:$H$195,2,FALSE),$BK24="C",VLOOKUP(COACH!BP24,ACRO!$J$155:$K$195,2,FALSE),$BK24="P",VLOOKUP(COACH!BP24,ACRO!$M$155:$N$195,2,FALSE)),"")</f>
        <v/>
      </c>
      <c r="CA24" s="58" t="str" cm="1">
        <f t="array" ref="CA24">IFERROR(_xlfn.IFS($BK24="A",VLOOKUP(COACH!BQ24,ACRO!$D$205:$E$225,2,FALSE),$BK24="B",VLOOKUP(COACH!BQ24,ACRO!$G$205:$H$225,2,FALSE),$BK24="C",VLOOKUP(COACH!BQ24,ACRO!$J$205:$K$225,2,FALSE),$BK24="P",VLOOKUP(COACH!BQ24,ACRO!$M$205:$N$225,2,FALSE)),"")</f>
        <v/>
      </c>
      <c r="CB24" s="58" t="str" cm="1">
        <f t="array" ref="CB24">IFERROR(_xlfn.IFS($BK24="A",VLOOKUP(COACH!BR24,ACRO!$D$235:$E$305,2,FALSE),$BK24="B",VLOOKUP(COACH!BR24,ACRO!$G$235:$H$305,2,FALSE),$BK24="C",VLOOKUP(COACH!BR24,ACRO!$J$235:$K$305,2,FALSE),$BK24="P",VLOOKUP(COACH!BR24,ACRO!$M$235:$N$305,2,FALSE)),"")</f>
        <v/>
      </c>
      <c r="CC24" s="58" t="str" cm="1">
        <f t="array" ref="CC24">IFERROR(_xlfn.IFS($BK24="A",VLOOKUP(COACH!BS24,ACRO!$D$315:$E$345,2,FALSE),$BK24="B",VLOOKUP(COACH!BS24,ACRO!$G$315:$H$345,2,FALSE),$BK24="C",VLOOKUP(COACH!BS24,ACRO!$J$315:$K$345,2,FALSE),$BK24="P",VLOOKUP(COACH!BS24,ACRO!$M$315:$N$345,2,FALSE)),"")</f>
        <v/>
      </c>
      <c r="CD24" s="58" t="str" cm="1">
        <f t="array" ref="CD24">IFERROR(_xlfn.IFS($BK24="A",VLOOKUP(COACH!BT24,ACRO!$D$315:$E$345,2,FALSE),$BK24="B",VLOOKUP(COACH!BT24,ACRO!$G$315:$H$345,2,FALSE),$BK24="C",VLOOKUP(COACH!BT24,ACRO!$J$315:$K$345,2,FALSE),$BK24="P",VLOOKUP(COACH!BT24,ACRO!$M$315:$N$345,2,FALSE)),"")</f>
        <v/>
      </c>
      <c r="CF24" s="11"/>
      <c r="CG24" s="87" t="str">
        <f>IFERROR(VLOOKUP(CF24,DATA!$W$2:$X$224,2,FALSE),"")</f>
        <v/>
      </c>
      <c r="CI24" s="58" t="str" cm="1">
        <f t="array" ref="CI24">IFERROR(_xlfn.IFS(D24="TRE","T",D24="Acro-A","AA",D24="Acro-B","AB",D24="Acro-C","AC",D24="Acro-P","AP",D24="Pair-Acro","AL",D24="Hybrid","H",D24="HybridC","HC",D24="HybridS","HS",D24="HybridD","HD",D24="ChoHy","HCh"),"")</f>
        <v/>
      </c>
      <c r="CJ24" s="58" t="str" cm="1">
        <f t="array" ref="CJ24">IFERROR(_xlfn.IFS($H$5="SOLO TECH",VLOOKUP(E24,DATA!$H$3:$I$13,2,FALSE),$H$5="DUETT TECH",VLOOKUP(E24,DATA!$J$3:$L$13,2,FALSE),$H$5="MIXED TECH",VLOOKUP(E24,DATA!$N$3:$O$13,2,FALSE),$H$5="TEAM TECH",VLOOKUP(E24,DATA!$R$3:$S$13,2,FALSE)),"")</f>
        <v/>
      </c>
      <c r="CK24" s="58">
        <f t="shared" si="1"/>
        <v>0</v>
      </c>
      <c r="CL24" s="58">
        <f t="shared" si="4"/>
        <v>0</v>
      </c>
      <c r="CM24" s="58" t="str">
        <f t="shared" si="5"/>
        <v/>
      </c>
    </row>
    <row r="25" spans="1:91" ht="27" customHeight="1" x14ac:dyDescent="0.25">
      <c r="A25" s="82" t="str">
        <f t="shared" si="6"/>
        <v/>
      </c>
      <c r="B25" s="8"/>
      <c r="C25" s="64" t="str">
        <f t="shared" si="2"/>
        <v/>
      </c>
      <c r="D25" s="62"/>
      <c r="E25" s="7"/>
      <c r="F25" s="28" t="str" cm="1">
        <f t="array" ref="F25">IFERROR(_xlfn.IFS(OR(D25="Hybrid",D25="HybridC",D25="HybridS",D25="HybridD",D25="Acro-A",D25="Acro-B",D25="Acro-C",D25="Acro-P"),0.5,D25="Pair-Acro",0.1),"")</f>
        <v/>
      </c>
      <c r="G25" s="39" t="str" cm="1">
        <f t="array" ref="G25">IFERROR(_xlfn.IFS(OR(D25="Hybrid",D25="HybridC",D25="HybridS",D25="HybridD"),SUM(AK25:BI25)+F25,OR(D25="Acro-A",D25="Acro-B",D25="Acro-C",D25="Acro-P"),SUM(BV25:CD25)+F25,D25="TRE",CJ25,D25="Pair-Acro",CG25+F25,D25="ChoHy",1),"")</f>
        <v/>
      </c>
      <c r="H25" s="40" t="str" cm="1">
        <f t="array" ref="H25">IFERROR(_xlfn.IFS(OR(D25="Hybrid",D25="HybridC",D25="HybridS",D25="HybridD"),_xlfn.TEXTJOIN(" - ",TRUE,L25:AE25),OR(D25="Acro-A",D25="Acro-B",D25="Acro-C",D25="Acro-P"),_xlfn.TEXTJOIN(" ",TRUE,BK25:BR25),D25="Pair-Acro",CF25),"")</f>
        <v/>
      </c>
      <c r="I25" s="40" t="str">
        <f t="shared" si="3"/>
        <v/>
      </c>
      <c r="J25" s="4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58" t="str">
        <f>_xlfn.IFNA(VLOOKUP(L25,DATA!$R:$S,2,),"")</f>
        <v/>
      </c>
      <c r="AL25" s="58" t="str">
        <f>_xlfn.IFNA(VLOOKUP(M25,DATA!$R:$S,2,),"")</f>
        <v/>
      </c>
      <c r="AM25" s="58" t="str">
        <f>_xlfn.IFNA(VLOOKUP(N25,DATA!$R:$S,2,),"")</f>
        <v/>
      </c>
      <c r="AN25" s="58" t="str">
        <f>_xlfn.IFNA(VLOOKUP(O25,DATA!$R:$S,2,),"")</f>
        <v/>
      </c>
      <c r="AO25" s="58" t="str">
        <f>_xlfn.IFNA(VLOOKUP(P25,DATA!$R:$S,2,),"")</f>
        <v/>
      </c>
      <c r="AP25" s="58" t="str">
        <f>_xlfn.IFNA(VLOOKUP(Q25,DATA!$R:$S,2,),"")</f>
        <v/>
      </c>
      <c r="AQ25" s="58" t="str">
        <f>_xlfn.IFNA(VLOOKUP(R25,DATA!$R:$S,2,),"")</f>
        <v/>
      </c>
      <c r="AR25" s="58" t="str">
        <f>_xlfn.IFNA(VLOOKUP(S25,DATA!$R:$S,2,),"")</f>
        <v/>
      </c>
      <c r="AS25" s="58" t="str">
        <f>_xlfn.IFNA(VLOOKUP(T25,DATA!$R:$S,2,),"")</f>
        <v/>
      </c>
      <c r="AT25" s="58" t="str">
        <f>_xlfn.IFNA(VLOOKUP(U25,DATA!$R:$S,2,),"")</f>
        <v/>
      </c>
      <c r="AU25" s="58" t="str">
        <f>_xlfn.IFNA(VLOOKUP(V25,DATA!$R:$S,2,),"")</f>
        <v/>
      </c>
      <c r="AV25" s="58" t="str">
        <f>_xlfn.IFNA(VLOOKUP(W25,DATA!$R:$S,2,),"")</f>
        <v/>
      </c>
      <c r="AW25" s="58" t="str">
        <f>_xlfn.IFNA(VLOOKUP(X25,DATA!$R:$S,2,),"")</f>
        <v/>
      </c>
      <c r="AX25" s="58" t="str">
        <f>_xlfn.IFNA(VLOOKUP(Y25,DATA!$R:$S,2,),"")</f>
        <v/>
      </c>
      <c r="AY25" s="58" t="str">
        <f>_xlfn.IFNA(VLOOKUP(Z25,DATA!$R:$S,2,),"")</f>
        <v/>
      </c>
      <c r="AZ25" s="58" t="str">
        <f>_xlfn.IFNA(VLOOKUP(AA25,DATA!$R:$S,2,),"")</f>
        <v/>
      </c>
      <c r="BA25" s="58" t="str">
        <f>_xlfn.IFNA(VLOOKUP(AB25,DATA!$R:$S,2,),"")</f>
        <v/>
      </c>
      <c r="BB25" s="58" t="str">
        <f>_xlfn.IFNA(VLOOKUP(AC25,DATA!$R:$S,2,),"")</f>
        <v/>
      </c>
      <c r="BC25" s="58" t="str">
        <f>_xlfn.IFNA(VLOOKUP(AD25,DATA!$R:$S,2,),"")</f>
        <v/>
      </c>
      <c r="BD25" s="58" t="str">
        <f>_xlfn.IFNA(VLOOKUP(AE25,DATA!$R:$S,2,),"")</f>
        <v/>
      </c>
      <c r="BE25" s="58" t="str">
        <f>_xlfn.IFNA(VLOOKUP(AF25,DATA!$T:$U,2,),"")</f>
        <v/>
      </c>
      <c r="BF25" s="58" t="str">
        <f>_xlfn.IFNA(VLOOKUP(AG25,DATA!$T:$U,2,),"")</f>
        <v/>
      </c>
      <c r="BG25" s="58" t="str">
        <f>_xlfn.IFNA(VLOOKUP(AH25,DATA!$T:$U,2,),"")</f>
        <v/>
      </c>
      <c r="BH25" s="58" t="str">
        <f>_xlfn.IFNA(VLOOKUP(AI25,DATA!$T:$U,2,),"")</f>
        <v/>
      </c>
      <c r="BI25" s="58" t="str">
        <f>_xlfn.IFNA(VLOOKUP(AJ25,DATA!$T:$U,2,),"")</f>
        <v/>
      </c>
      <c r="BK25" s="59" t="str">
        <f t="shared" si="0"/>
        <v/>
      </c>
      <c r="BL25" s="11"/>
      <c r="BM25" s="11"/>
      <c r="BN25" s="11"/>
      <c r="BO25" s="11"/>
      <c r="BP25" s="11"/>
      <c r="BQ25" s="11"/>
      <c r="BR25" s="11"/>
      <c r="BS25" s="11"/>
      <c r="BT25" s="11"/>
      <c r="BV25" s="58" t="str" cm="1">
        <f t="array" ref="BV25">IFERROR(_xlfn.IFS($BK25="A",VLOOKUP(COACH!BL25,ACRO!$D$5:$E$26,2,FALSE),$BK25="B",VLOOKUP(COACH!BL25,ACRO!$G$5:$H$26,2,FALSE),$BK25="C",VLOOKUP(COACH!BL25,ACRO!$J$5:$K$26,2,FALSE),$BK25="P",VLOOKUP(COACH!BL25,ACRO!$M$5:$N$26,2,FALSE)),"")</f>
        <v/>
      </c>
      <c r="BW25" s="58" t="str" cm="1">
        <f t="array" ref="BW25">IFERROR(_xlfn.IFS($BK25="A",VLOOKUP(COACH!BM25,ACRO!$D$35:$E$70,2,FALSE),$BK25="B",VLOOKUP(COACH!BM25,ACRO!$G$35:$H$70,2,FALSE),$BK25="C",VLOOKUP(COACH!BM25,ACRO!$J$35:$K$70,2,FALSE),$BK25="P",VLOOKUP(COACH!BM25,ACRO!$M$35:$N$70,2,FALSE)),"")</f>
        <v/>
      </c>
      <c r="BX25" s="58" t="str" cm="1">
        <f t="array" ref="BX25">IFERROR(_xlfn.IFS($BK25="A",VLOOKUP(COACH!BN25,ACRO!$D$85:$E$95,2,FALSE),$BK25="B",VLOOKUP(COACH!BN25,ACRO!$G$85:$H$95,2,FALSE),$BK25="C",VLOOKUP(COACH!BN25,ACRO!$J$85:$K$95,2,FALSE),$BK25="P",VLOOKUP(COACH!BN25,ACRO!$M$85:$N$95,2,FALSE)),"")</f>
        <v/>
      </c>
      <c r="BY25" s="58" t="str" cm="1">
        <f t="array" ref="BY25">IFERROR(_xlfn.IFS($BK25="A",VLOOKUP(COACH!BO25,ACRO!$D$105:$E$145,2,FALSE),$BK25="B",VLOOKUP(COACH!BO25,ACRO!$G$105:$H$145,2,FALSE),$BK25="C",VLOOKUP(COACH!BO25,ACRO!$J$105:$K$145,2,FALSE),$BK25="P",VLOOKUP(COACH!BO25,ACRO!$M$105:$N$145,2,FALSE)),"")</f>
        <v/>
      </c>
      <c r="BZ25" s="58" t="str" cm="1">
        <f t="array" ref="BZ25">IFERROR(_xlfn.IFS($BK25="A",VLOOKUP(COACH!BP25,ACRO!$D$155:$E$195,2,FALSE),$BK25="B",VLOOKUP(COACH!BP25,ACRO!$G$155:$H$195,2,FALSE),$BK25="C",VLOOKUP(COACH!BP25,ACRO!$J$155:$K$195,2,FALSE),$BK25="P",VLOOKUP(COACH!BP25,ACRO!$M$155:$N$195,2,FALSE)),"")</f>
        <v/>
      </c>
      <c r="CA25" s="58" t="str" cm="1">
        <f t="array" ref="CA25">IFERROR(_xlfn.IFS($BK25="A",VLOOKUP(COACH!BQ25,ACRO!$D$205:$E$225,2,FALSE),$BK25="B",VLOOKUP(COACH!BQ25,ACRO!$G$205:$H$225,2,FALSE),$BK25="C",VLOOKUP(COACH!BQ25,ACRO!$J$205:$K$225,2,FALSE),$BK25="P",VLOOKUP(COACH!BQ25,ACRO!$M$205:$N$225,2,FALSE)),"")</f>
        <v/>
      </c>
      <c r="CB25" s="58" t="str" cm="1">
        <f t="array" ref="CB25">IFERROR(_xlfn.IFS($BK25="A",VLOOKUP(COACH!BR25,ACRO!$D$235:$E$305,2,FALSE),$BK25="B",VLOOKUP(COACH!BR25,ACRO!$G$235:$H$305,2,FALSE),$BK25="C",VLOOKUP(COACH!BR25,ACRO!$J$235:$K$305,2,FALSE),$BK25="P",VLOOKUP(COACH!BR25,ACRO!$M$235:$N$305,2,FALSE)),"")</f>
        <v/>
      </c>
      <c r="CC25" s="58" t="str" cm="1">
        <f t="array" ref="CC25">IFERROR(_xlfn.IFS($BK25="A",VLOOKUP(COACH!BS25,ACRO!$D$315:$E$345,2,FALSE),$BK25="B",VLOOKUP(COACH!BS25,ACRO!$G$315:$H$345,2,FALSE),$BK25="C",VLOOKUP(COACH!BS25,ACRO!$J$315:$K$345,2,FALSE),$BK25="P",VLOOKUP(COACH!BS25,ACRO!$M$315:$N$345,2,FALSE)),"")</f>
        <v/>
      </c>
      <c r="CD25" s="58" t="str" cm="1">
        <f t="array" ref="CD25">IFERROR(_xlfn.IFS($BK25="A",VLOOKUP(COACH!BT25,ACRO!$D$315:$E$345,2,FALSE),$BK25="B",VLOOKUP(COACH!BT25,ACRO!$G$315:$H$345,2,FALSE),$BK25="C",VLOOKUP(COACH!BT25,ACRO!$J$315:$K$345,2,FALSE),$BK25="P",VLOOKUP(COACH!BT25,ACRO!$M$315:$N$345,2,FALSE)),"")</f>
        <v/>
      </c>
      <c r="CF25" s="11"/>
      <c r="CG25" s="87" t="str">
        <f>IFERROR(VLOOKUP(CF25,DATA!$W$2:$X$224,2,FALSE),"")</f>
        <v/>
      </c>
      <c r="CI25" s="58" t="str" cm="1">
        <f t="array" ref="CI25">IFERROR(_xlfn.IFS(D25="TRE","T",D25="Acro-A","AA",D25="Acro-B","AB",D25="Acro-C","AC",D25="Acro-P","AP",D25="Pair-Acro","AL",D25="Hybrid","H",D25="HybridC","HC",D25="HybridS","HS",D25="HybridD","HD",D25="ChoHy","HCh"),"")</f>
        <v/>
      </c>
      <c r="CJ25" s="58" t="str" cm="1">
        <f t="array" ref="CJ25">IFERROR(_xlfn.IFS($H$5="SOLO TECH",VLOOKUP(E25,DATA!$H$3:$I$13,2,FALSE),$H$5="DUETT TECH",VLOOKUP(E25,DATA!$J$3:$L$13,2,FALSE),$H$5="MIXED TECH",VLOOKUP(E25,DATA!$N$3:$O$13,2,FALSE),$H$5="TEAM TECH",VLOOKUP(E25,DATA!$R$3:$S$13,2,FALSE)),"")</f>
        <v/>
      </c>
      <c r="CK25" s="58">
        <f t="shared" si="1"/>
        <v>0</v>
      </c>
      <c r="CL25" s="58">
        <f t="shared" si="4"/>
        <v>0</v>
      </c>
      <c r="CM25" s="58" t="str">
        <f t="shared" si="5"/>
        <v/>
      </c>
    </row>
    <row r="26" spans="1:91" ht="27" customHeight="1" x14ac:dyDescent="0.25">
      <c r="A26" s="82" t="str">
        <f t="shared" si="6"/>
        <v/>
      </c>
      <c r="B26" s="8"/>
      <c r="C26" s="64" t="str">
        <f t="shared" si="2"/>
        <v/>
      </c>
      <c r="D26" s="62"/>
      <c r="E26" s="7"/>
      <c r="F26" s="28" t="str" cm="1">
        <f t="array" ref="F26">IFERROR(_xlfn.IFS(OR(D26="Hybrid",D26="HybridC",D26="HybridS",D26="HybridD",D26="Acro-A",D26="Acro-B",D26="Acro-C",D26="Acro-P"),0.5,D26="Pair-Acro",0.1),"")</f>
        <v/>
      </c>
      <c r="G26" s="39" t="str" cm="1">
        <f t="array" ref="G26">IFERROR(_xlfn.IFS(OR(D26="Hybrid",D26="HybridC",D26="HybridS",D26="HybridD"),SUM(AK26:BI26)+F26,OR(D26="Acro-A",D26="Acro-B",D26="Acro-C",D26="Acro-P"),SUM(BV26:CD26)+F26,D26="TRE",CJ26,D26="Pair-Acro",CG26+F26,D26="ChoHy",1),"")</f>
        <v/>
      </c>
      <c r="H26" s="40" t="str" cm="1">
        <f t="array" ref="H26">IFERROR(_xlfn.IFS(OR(D26="Hybrid",D26="HybridC",D26="HybridS",D26="HybridD"),_xlfn.TEXTJOIN(" - ",TRUE,L26:AE26),OR(D26="Acro-A",D26="Acro-B",D26="Acro-C",D26="Acro-P"),_xlfn.TEXTJOIN(" ",TRUE,BK26:BR26),D26="Pair-Acro",CF26),"")</f>
        <v/>
      </c>
      <c r="I26" s="40" t="str">
        <f t="shared" si="3"/>
        <v/>
      </c>
      <c r="J26" s="4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58" t="str">
        <f>_xlfn.IFNA(VLOOKUP(L26,DATA!$R:$S,2,),"")</f>
        <v/>
      </c>
      <c r="AL26" s="58" t="str">
        <f>_xlfn.IFNA(VLOOKUP(M26,DATA!$R:$S,2,),"")</f>
        <v/>
      </c>
      <c r="AM26" s="58" t="str">
        <f>_xlfn.IFNA(VLOOKUP(N26,DATA!$R:$S,2,),"")</f>
        <v/>
      </c>
      <c r="AN26" s="58" t="str">
        <f>_xlfn.IFNA(VLOOKUP(O26,DATA!$R:$S,2,),"")</f>
        <v/>
      </c>
      <c r="AO26" s="58" t="str">
        <f>_xlfn.IFNA(VLOOKUP(P26,DATA!$R:$S,2,),"")</f>
        <v/>
      </c>
      <c r="AP26" s="58" t="str">
        <f>_xlfn.IFNA(VLOOKUP(Q26,DATA!$R:$S,2,),"")</f>
        <v/>
      </c>
      <c r="AQ26" s="58" t="str">
        <f>_xlfn.IFNA(VLOOKUP(R26,DATA!$R:$S,2,),"")</f>
        <v/>
      </c>
      <c r="AR26" s="58" t="str">
        <f>_xlfn.IFNA(VLOOKUP(S26,DATA!$R:$S,2,),"")</f>
        <v/>
      </c>
      <c r="AS26" s="58" t="str">
        <f>_xlfn.IFNA(VLOOKUP(T26,DATA!$R:$S,2,),"")</f>
        <v/>
      </c>
      <c r="AT26" s="58" t="str">
        <f>_xlfn.IFNA(VLOOKUP(U26,DATA!$R:$S,2,),"")</f>
        <v/>
      </c>
      <c r="AU26" s="58" t="str">
        <f>_xlfn.IFNA(VLOOKUP(V26,DATA!$R:$S,2,),"")</f>
        <v/>
      </c>
      <c r="AV26" s="58" t="str">
        <f>_xlfn.IFNA(VLOOKUP(W26,DATA!$R:$S,2,),"")</f>
        <v/>
      </c>
      <c r="AW26" s="58" t="str">
        <f>_xlfn.IFNA(VLOOKUP(X26,DATA!$R:$S,2,),"")</f>
        <v/>
      </c>
      <c r="AX26" s="58" t="str">
        <f>_xlfn.IFNA(VLOOKUP(Y26,DATA!$R:$S,2,),"")</f>
        <v/>
      </c>
      <c r="AY26" s="58" t="str">
        <f>_xlfn.IFNA(VLOOKUP(Z26,DATA!$R:$S,2,),"")</f>
        <v/>
      </c>
      <c r="AZ26" s="58" t="str">
        <f>_xlfn.IFNA(VLOOKUP(AA26,DATA!$R:$S,2,),"")</f>
        <v/>
      </c>
      <c r="BA26" s="58" t="str">
        <f>_xlfn.IFNA(VLOOKUP(AB26,DATA!$R:$S,2,),"")</f>
        <v/>
      </c>
      <c r="BB26" s="58" t="str">
        <f>_xlfn.IFNA(VLOOKUP(AC26,DATA!$R:$S,2,),"")</f>
        <v/>
      </c>
      <c r="BC26" s="58" t="str">
        <f>_xlfn.IFNA(VLOOKUP(AD26,DATA!$R:$S,2,),"")</f>
        <v/>
      </c>
      <c r="BD26" s="58" t="str">
        <f>_xlfn.IFNA(VLOOKUP(AE26,DATA!$R:$S,2,),"")</f>
        <v/>
      </c>
      <c r="BE26" s="58" t="str">
        <f>_xlfn.IFNA(VLOOKUP(AF26,DATA!$T:$U,2,),"")</f>
        <v/>
      </c>
      <c r="BF26" s="58" t="str">
        <f>_xlfn.IFNA(VLOOKUP(AG26,DATA!$T:$U,2,),"")</f>
        <v/>
      </c>
      <c r="BG26" s="58" t="str">
        <f>_xlfn.IFNA(VLOOKUP(AH26,DATA!$T:$U,2,),"")</f>
        <v/>
      </c>
      <c r="BH26" s="58" t="str">
        <f>_xlfn.IFNA(VLOOKUP(AI26,DATA!$T:$U,2,),"")</f>
        <v/>
      </c>
      <c r="BI26" s="58" t="str">
        <f>_xlfn.IFNA(VLOOKUP(AJ26,DATA!$T:$U,2,),"")</f>
        <v/>
      </c>
      <c r="BK26" s="59" t="str">
        <f t="shared" si="0"/>
        <v/>
      </c>
      <c r="BL26" s="11"/>
      <c r="BM26" s="11"/>
      <c r="BN26" s="11"/>
      <c r="BO26" s="11"/>
      <c r="BP26" s="11"/>
      <c r="BQ26" s="11"/>
      <c r="BR26" s="11"/>
      <c r="BS26" s="11"/>
      <c r="BT26" s="11"/>
      <c r="BV26" s="58" t="str" cm="1">
        <f t="array" ref="BV26">IFERROR(_xlfn.IFS($BK26="A",VLOOKUP(COACH!BL26,ACRO!$D$5:$E$26,2,FALSE),$BK26="B",VLOOKUP(COACH!BL26,ACRO!$G$5:$H$26,2,FALSE),$BK26="C",VLOOKUP(COACH!BL26,ACRO!$J$5:$K$26,2,FALSE),$BK26="P",VLOOKUP(COACH!BL26,ACRO!$M$5:$N$26,2,FALSE)),"")</f>
        <v/>
      </c>
      <c r="BW26" s="58" t="str" cm="1">
        <f t="array" ref="BW26">IFERROR(_xlfn.IFS($BK26="A",VLOOKUP(COACH!BM26,ACRO!$D$35:$E$70,2,FALSE),$BK26="B",VLOOKUP(COACH!BM26,ACRO!$G$35:$H$70,2,FALSE),$BK26="C",VLOOKUP(COACH!BM26,ACRO!$J$35:$K$70,2,FALSE),$BK26="P",VLOOKUP(COACH!BM26,ACRO!$M$35:$N$70,2,FALSE)),"")</f>
        <v/>
      </c>
      <c r="BX26" s="58" t="str" cm="1">
        <f t="array" ref="BX26">IFERROR(_xlfn.IFS($BK26="A",VLOOKUP(COACH!BN26,ACRO!$D$85:$E$95,2,FALSE),$BK26="B",VLOOKUP(COACH!BN26,ACRO!$G$85:$H$95,2,FALSE),$BK26="C",VLOOKUP(COACH!BN26,ACRO!$J$85:$K$95,2,FALSE),$BK26="P",VLOOKUP(COACH!BN26,ACRO!$M$85:$N$95,2,FALSE)),"")</f>
        <v/>
      </c>
      <c r="BY26" s="58" t="str" cm="1">
        <f t="array" ref="BY26">IFERROR(_xlfn.IFS($BK26="A",VLOOKUP(COACH!BO26,ACRO!$D$105:$E$145,2,FALSE),$BK26="B",VLOOKUP(COACH!BO26,ACRO!$G$105:$H$145,2,FALSE),$BK26="C",VLOOKUP(COACH!BO26,ACRO!$J$105:$K$145,2,FALSE),$BK26="P",VLOOKUP(COACH!BO26,ACRO!$M$105:$N$145,2,FALSE)),"")</f>
        <v/>
      </c>
      <c r="BZ26" s="58" t="str" cm="1">
        <f t="array" ref="BZ26">IFERROR(_xlfn.IFS($BK26="A",VLOOKUP(COACH!BP26,ACRO!$D$155:$E$195,2,FALSE),$BK26="B",VLOOKUP(COACH!BP26,ACRO!$G$155:$H$195,2,FALSE),$BK26="C",VLOOKUP(COACH!BP26,ACRO!$J$155:$K$195,2,FALSE),$BK26="P",VLOOKUP(COACH!BP26,ACRO!$M$155:$N$195,2,FALSE)),"")</f>
        <v/>
      </c>
      <c r="CA26" s="58" t="str" cm="1">
        <f t="array" ref="CA26">IFERROR(_xlfn.IFS($BK26="A",VLOOKUP(COACH!BQ26,ACRO!$D$205:$E$225,2,FALSE),$BK26="B",VLOOKUP(COACH!BQ26,ACRO!$G$205:$H$225,2,FALSE),$BK26="C",VLOOKUP(COACH!BQ26,ACRO!$J$205:$K$225,2,FALSE),$BK26="P",VLOOKUP(COACH!BQ26,ACRO!$M$205:$N$225,2,FALSE)),"")</f>
        <v/>
      </c>
      <c r="CB26" s="58" t="str" cm="1">
        <f t="array" ref="CB26">IFERROR(_xlfn.IFS($BK26="A",VLOOKUP(COACH!BR26,ACRO!$D$235:$E$305,2,FALSE),$BK26="B",VLOOKUP(COACH!BR26,ACRO!$G$235:$H$305,2,FALSE),$BK26="C",VLOOKUP(COACH!BR26,ACRO!$J$235:$K$305,2,FALSE),$BK26="P",VLOOKUP(COACH!BR26,ACRO!$M$235:$N$305,2,FALSE)),"")</f>
        <v/>
      </c>
      <c r="CC26" s="58" t="str" cm="1">
        <f t="array" ref="CC26">IFERROR(_xlfn.IFS($BK26="A",VLOOKUP(COACH!BS26,ACRO!$D$315:$E$345,2,FALSE),$BK26="B",VLOOKUP(COACH!BS26,ACRO!$G$315:$H$345,2,FALSE),$BK26="C",VLOOKUP(COACH!BS26,ACRO!$J$315:$K$345,2,FALSE),$BK26="P",VLOOKUP(COACH!BS26,ACRO!$M$315:$N$345,2,FALSE)),"")</f>
        <v/>
      </c>
      <c r="CD26" s="58" t="str" cm="1">
        <f t="array" ref="CD26">IFERROR(_xlfn.IFS($BK26="A",VLOOKUP(COACH!BT26,ACRO!$D$315:$E$345,2,FALSE),$BK26="B",VLOOKUP(COACH!BT26,ACRO!$G$315:$H$345,2,FALSE),$BK26="C",VLOOKUP(COACH!BT26,ACRO!$J$315:$K$345,2,FALSE),$BK26="P",VLOOKUP(COACH!BT26,ACRO!$M$315:$N$345,2,FALSE)),"")</f>
        <v/>
      </c>
      <c r="CF26" s="11"/>
      <c r="CG26" s="87" t="str">
        <f>IFERROR(VLOOKUP(CF26,DATA!$W$2:$X$224,2,FALSE),"")</f>
        <v/>
      </c>
      <c r="CI26" s="58" t="str" cm="1">
        <f t="array" ref="CI26">IFERROR(_xlfn.IFS(D26="TRE","T",D26="Acro-A","AA",D26="Acro-B","AB",D26="Acro-C","AC",D26="Acro-P","AP",D26="Pair-Acro","AL",D26="Hybrid","H",D26="HybridC","HC",D26="HybridS","HS",D26="HybridD","HD",D26="ChoHy","HCh"),"")</f>
        <v/>
      </c>
      <c r="CJ26" s="58" t="str" cm="1">
        <f t="array" ref="CJ26">IFERROR(_xlfn.IFS($H$5="SOLO TECH",VLOOKUP(E26,DATA!$H$3:$I$13,2,FALSE),$H$5="DUETT TECH",VLOOKUP(E26,DATA!$J$3:$L$13,2,FALSE),$H$5="MIXED TECH",VLOOKUP(E26,DATA!$N$3:$O$13,2,FALSE),$H$5="TEAM TECH",VLOOKUP(E26,DATA!$R$3:$S$13,2,FALSE)),"")</f>
        <v/>
      </c>
      <c r="CK26" s="58">
        <f t="shared" si="1"/>
        <v>0</v>
      </c>
      <c r="CL26" s="58">
        <f t="shared" si="4"/>
        <v>0</v>
      </c>
      <c r="CM26" s="58" t="str">
        <f t="shared" si="5"/>
        <v/>
      </c>
    </row>
    <row r="27" spans="1:91" ht="27" customHeight="1" x14ac:dyDescent="0.25">
      <c r="A27" s="82" t="str">
        <f t="shared" si="6"/>
        <v/>
      </c>
      <c r="B27" s="8"/>
      <c r="C27" s="64" t="str">
        <f t="shared" si="2"/>
        <v/>
      </c>
      <c r="D27" s="62"/>
      <c r="E27" s="7"/>
      <c r="F27" s="28" t="str" cm="1">
        <f t="array" ref="F27">IFERROR(_xlfn.IFS(OR(D27="Hybrid",D27="HybridC",D27="HybridS",D27="HybridD",D27="Acro-A",D27="Acro-B",D27="Acro-C",D27="Acro-P"),0.5,D27="Pair-Acro",0.1),"")</f>
        <v/>
      </c>
      <c r="G27" s="39" t="str" cm="1">
        <f t="array" ref="G27">IFERROR(_xlfn.IFS(OR(D27="Hybrid",D27="HybridC",D27="HybridS",D27="HybridD"),SUM(AK27:BI27)+F27,OR(D27="Acro-A",D27="Acro-B",D27="Acro-C",D27="Acro-P"),SUM(BV27:CD27)+F27,D27="TRE",CJ27,D27="Pair-Acro",CG27+F27,D27="ChoHy",1),"")</f>
        <v/>
      </c>
      <c r="H27" s="40" t="str" cm="1">
        <f t="array" ref="H27">IFERROR(_xlfn.IFS(OR(D27="Hybrid",D27="HybridC",D27="HybridS",D27="HybridD"),_xlfn.TEXTJOIN(" - ",TRUE,L27:AE27),OR(D27="Acro-A",D27="Acro-B",D27="Acro-C",D27="Acro-P"),_xlfn.TEXTJOIN(" ",TRUE,BK27:BR27),D27="Pair-Acro",CF27),"")</f>
        <v/>
      </c>
      <c r="I27" s="40" t="str">
        <f t="shared" si="3"/>
        <v/>
      </c>
      <c r="J27" s="4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58" t="str">
        <f>_xlfn.IFNA(VLOOKUP(L27,DATA!$R:$S,2,),"")</f>
        <v/>
      </c>
      <c r="AL27" s="58" t="str">
        <f>_xlfn.IFNA(VLOOKUP(M27,DATA!$R:$S,2,),"")</f>
        <v/>
      </c>
      <c r="AM27" s="58" t="str">
        <f>_xlfn.IFNA(VLOOKUP(N27,DATA!$R:$S,2,),"")</f>
        <v/>
      </c>
      <c r="AN27" s="58" t="str">
        <f>_xlfn.IFNA(VLOOKUP(O27,DATA!$R:$S,2,),"")</f>
        <v/>
      </c>
      <c r="AO27" s="58" t="str">
        <f>_xlfn.IFNA(VLOOKUP(P27,DATA!$R:$S,2,),"")</f>
        <v/>
      </c>
      <c r="AP27" s="58" t="str">
        <f>_xlfn.IFNA(VLOOKUP(Q27,DATA!$R:$S,2,),"")</f>
        <v/>
      </c>
      <c r="AQ27" s="58" t="str">
        <f>_xlfn.IFNA(VLOOKUP(R27,DATA!$R:$S,2,),"")</f>
        <v/>
      </c>
      <c r="AR27" s="58" t="str">
        <f>_xlfn.IFNA(VLOOKUP(S27,DATA!$R:$S,2,),"")</f>
        <v/>
      </c>
      <c r="AS27" s="58" t="str">
        <f>_xlfn.IFNA(VLOOKUP(T27,DATA!$R:$S,2,),"")</f>
        <v/>
      </c>
      <c r="AT27" s="58" t="str">
        <f>_xlfn.IFNA(VLOOKUP(U27,DATA!$R:$S,2,),"")</f>
        <v/>
      </c>
      <c r="AU27" s="58" t="str">
        <f>_xlfn.IFNA(VLOOKUP(V27,DATA!$R:$S,2,),"")</f>
        <v/>
      </c>
      <c r="AV27" s="58" t="str">
        <f>_xlfn.IFNA(VLOOKUP(W27,DATA!$R:$S,2,),"")</f>
        <v/>
      </c>
      <c r="AW27" s="58" t="str">
        <f>_xlfn.IFNA(VLOOKUP(X27,DATA!$R:$S,2,),"")</f>
        <v/>
      </c>
      <c r="AX27" s="58" t="str">
        <f>_xlfn.IFNA(VLOOKUP(Y27,DATA!$R:$S,2,),"")</f>
        <v/>
      </c>
      <c r="AY27" s="58" t="str">
        <f>_xlfn.IFNA(VLOOKUP(Z27,DATA!$R:$S,2,),"")</f>
        <v/>
      </c>
      <c r="AZ27" s="58" t="str">
        <f>_xlfn.IFNA(VLOOKUP(AA27,DATA!$R:$S,2,),"")</f>
        <v/>
      </c>
      <c r="BA27" s="58" t="str">
        <f>_xlfn.IFNA(VLOOKUP(AB27,DATA!$R:$S,2,),"")</f>
        <v/>
      </c>
      <c r="BB27" s="58" t="str">
        <f>_xlfn.IFNA(VLOOKUP(AC27,DATA!$R:$S,2,),"")</f>
        <v/>
      </c>
      <c r="BC27" s="58" t="str">
        <f>_xlfn.IFNA(VLOOKUP(AD27,DATA!$R:$S,2,),"")</f>
        <v/>
      </c>
      <c r="BD27" s="58" t="str">
        <f>_xlfn.IFNA(VLOOKUP(AE27,DATA!$R:$S,2,),"")</f>
        <v/>
      </c>
      <c r="BE27" s="58" t="str">
        <f>_xlfn.IFNA(VLOOKUP(AF27,DATA!$T:$U,2,),"")</f>
        <v/>
      </c>
      <c r="BF27" s="58" t="str">
        <f>_xlfn.IFNA(VLOOKUP(AG27,DATA!$T:$U,2,),"")</f>
        <v/>
      </c>
      <c r="BG27" s="58" t="str">
        <f>_xlfn.IFNA(VLOOKUP(AH27,DATA!$T:$U,2,),"")</f>
        <v/>
      </c>
      <c r="BH27" s="58" t="str">
        <f>_xlfn.IFNA(VLOOKUP(AI27,DATA!$T:$U,2,),"")</f>
        <v/>
      </c>
      <c r="BI27" s="58" t="str">
        <f>_xlfn.IFNA(VLOOKUP(AJ27,DATA!$T:$U,2,),"")</f>
        <v/>
      </c>
      <c r="BK27" s="59" t="str">
        <f t="shared" si="0"/>
        <v/>
      </c>
      <c r="BL27" s="11"/>
      <c r="BM27" s="11"/>
      <c r="BN27" s="11"/>
      <c r="BO27" s="11"/>
      <c r="BP27" s="11"/>
      <c r="BQ27" s="11"/>
      <c r="BR27" s="11"/>
      <c r="BS27" s="11"/>
      <c r="BT27" s="11"/>
      <c r="BV27" s="58" t="str" cm="1">
        <f t="array" ref="BV27">IFERROR(_xlfn.IFS($BK27="A",VLOOKUP(COACH!BL27,ACRO!$D$5:$E$26,2,FALSE),$BK27="B",VLOOKUP(COACH!BL27,ACRO!$G$5:$H$26,2,FALSE),$BK27="C",VLOOKUP(COACH!BL27,ACRO!$J$5:$K$26,2,FALSE),$BK27="P",VLOOKUP(COACH!BL27,ACRO!$M$5:$N$26,2,FALSE)),"")</f>
        <v/>
      </c>
      <c r="BW27" s="58" t="str" cm="1">
        <f t="array" ref="BW27">IFERROR(_xlfn.IFS($BK27="A",VLOOKUP(COACH!BM27,ACRO!$D$35:$E$70,2,FALSE),$BK27="B",VLOOKUP(COACH!BM27,ACRO!$G$35:$H$70,2,FALSE),$BK27="C",VLOOKUP(COACH!BM27,ACRO!$J$35:$K$70,2,FALSE),$BK27="P",VLOOKUP(COACH!BM27,ACRO!$M$35:$N$70,2,FALSE)),"")</f>
        <v/>
      </c>
      <c r="BX27" s="58" t="str" cm="1">
        <f t="array" ref="BX27">IFERROR(_xlfn.IFS($BK27="A",VLOOKUP(COACH!BN27,ACRO!$D$85:$E$95,2,FALSE),$BK27="B",VLOOKUP(COACH!BN27,ACRO!$G$85:$H$95,2,FALSE),$BK27="C",VLOOKUP(COACH!BN27,ACRO!$J$85:$K$95,2,FALSE),$BK27="P",VLOOKUP(COACH!BN27,ACRO!$M$85:$N$95,2,FALSE)),"")</f>
        <v/>
      </c>
      <c r="BY27" s="58" t="str" cm="1">
        <f t="array" ref="BY27">IFERROR(_xlfn.IFS($BK27="A",VLOOKUP(COACH!BO27,ACRO!$D$105:$E$145,2,FALSE),$BK27="B",VLOOKUP(COACH!BO27,ACRO!$G$105:$H$145,2,FALSE),$BK27="C",VLOOKUP(COACH!BO27,ACRO!$J$105:$K$145,2,FALSE),$BK27="P",VLOOKUP(COACH!BO27,ACRO!$M$105:$N$145,2,FALSE)),"")</f>
        <v/>
      </c>
      <c r="BZ27" s="58" t="str" cm="1">
        <f t="array" ref="BZ27">IFERROR(_xlfn.IFS($BK27="A",VLOOKUP(COACH!BP27,ACRO!$D$155:$E$195,2,FALSE),$BK27="B",VLOOKUP(COACH!BP27,ACRO!$G$155:$H$195,2,FALSE),$BK27="C",VLOOKUP(COACH!BP27,ACRO!$J$155:$K$195,2,FALSE),$BK27="P",VLOOKUP(COACH!BP27,ACRO!$M$155:$N$195,2,FALSE)),"")</f>
        <v/>
      </c>
      <c r="CA27" s="58" t="str" cm="1">
        <f t="array" ref="CA27">IFERROR(_xlfn.IFS($BK27="A",VLOOKUP(COACH!BQ27,ACRO!$D$205:$E$225,2,FALSE),$BK27="B",VLOOKUP(COACH!BQ27,ACRO!$G$205:$H$225,2,FALSE),$BK27="C",VLOOKUP(COACH!BQ27,ACRO!$J$205:$K$225,2,FALSE),$BK27="P",VLOOKUP(COACH!BQ27,ACRO!$M$205:$N$225,2,FALSE)),"")</f>
        <v/>
      </c>
      <c r="CB27" s="58" t="str" cm="1">
        <f t="array" ref="CB27">IFERROR(_xlfn.IFS($BK27="A",VLOOKUP(COACH!BR27,ACRO!$D$235:$E$305,2,FALSE),$BK27="B",VLOOKUP(COACH!BR27,ACRO!$G$235:$H$305,2,FALSE),$BK27="C",VLOOKUP(COACH!BR27,ACRO!$J$235:$K$305,2,FALSE),$BK27="P",VLOOKUP(COACH!BR27,ACRO!$M$235:$N$305,2,FALSE)),"")</f>
        <v/>
      </c>
      <c r="CC27" s="58" t="str" cm="1">
        <f t="array" ref="CC27">IFERROR(_xlfn.IFS($BK27="A",VLOOKUP(COACH!BS27,ACRO!$D$315:$E$345,2,FALSE),$BK27="B",VLOOKUP(COACH!BS27,ACRO!$G$315:$H$345,2,FALSE),$BK27="C",VLOOKUP(COACH!BS27,ACRO!$J$315:$K$345,2,FALSE),$BK27="P",VLOOKUP(COACH!BS27,ACRO!$M$315:$N$345,2,FALSE)),"")</f>
        <v/>
      </c>
      <c r="CD27" s="58" t="str" cm="1">
        <f t="array" ref="CD27">IFERROR(_xlfn.IFS($BK27="A",VLOOKUP(COACH!BT27,ACRO!$D$315:$E$345,2,FALSE),$BK27="B",VLOOKUP(COACH!BT27,ACRO!$G$315:$H$345,2,FALSE),$BK27="C",VLOOKUP(COACH!BT27,ACRO!$J$315:$K$345,2,FALSE),$BK27="P",VLOOKUP(COACH!BT27,ACRO!$M$315:$N$345,2,FALSE)),"")</f>
        <v/>
      </c>
      <c r="CF27" s="11"/>
      <c r="CG27" s="87" t="str">
        <f>IFERROR(VLOOKUP(CF27,DATA!$W$2:$X$224,2,FALSE),"")</f>
        <v/>
      </c>
      <c r="CI27" s="58" t="str" cm="1">
        <f t="array" ref="CI27">IFERROR(_xlfn.IFS(D27="TRE","T",D27="Acro-A","AA",D27="Acro-B","AB",D27="Acro-C","AC",D27="Acro-P","AP",D27="Pair-Acro","AL",D27="Hybrid","H",D27="HybridC","HC",D27="HybridS","HS",D27="HybridD","HD",D27="ChoHy","HCh"),"")</f>
        <v/>
      </c>
      <c r="CJ27" s="58" t="str" cm="1">
        <f t="array" ref="CJ27">IFERROR(_xlfn.IFS($H$5="SOLO TECH",VLOOKUP(E27,DATA!$H$3:$I$13,2,FALSE),$H$5="DUETT TECH",VLOOKUP(E27,DATA!$J$3:$L$13,2,FALSE),$H$5="MIXED TECH",VLOOKUP(E27,DATA!$N$3:$O$13,2,FALSE),$H$5="TEAM TECH",VLOOKUP(E27,DATA!$R$3:$S$13,2,FALSE)),"")</f>
        <v/>
      </c>
      <c r="CK27" s="58">
        <f t="shared" si="1"/>
        <v>0</v>
      </c>
      <c r="CL27" s="58">
        <f t="shared" si="4"/>
        <v>0</v>
      </c>
      <c r="CM27" s="58" t="str">
        <f t="shared" si="5"/>
        <v/>
      </c>
    </row>
    <row r="28" spans="1:91" ht="27" customHeight="1" x14ac:dyDescent="0.25">
      <c r="A28" s="82" t="str">
        <f t="shared" si="6"/>
        <v/>
      </c>
      <c r="B28" s="8"/>
      <c r="C28" s="64" t="str">
        <f t="shared" si="2"/>
        <v/>
      </c>
      <c r="D28" s="62"/>
      <c r="E28" s="7"/>
      <c r="F28" s="28" t="str" cm="1">
        <f t="array" ref="F28">IFERROR(_xlfn.IFS(OR(D28="Hybrid",D28="HybridC",D28="HybridS",D28="HybridD",D28="Acro-A",D28="Acro-B",D28="Acro-C",D28="Acro-P"),0.5,D28="Pair-Acro",0.1),"")</f>
        <v/>
      </c>
      <c r="G28" s="39" t="str" cm="1">
        <f t="array" ref="G28">IFERROR(_xlfn.IFS(OR(D28="Hybrid",D28="HybridC",D28="HybridS",D28="HybridD"),SUM(AK28:BI28)+F28,OR(D28="Acro-A",D28="Acro-B",D28="Acro-C",D28="Acro-P"),SUM(BV28:CD28)+F28,D28="TRE",CJ28,D28="Pair-Acro",CG28+F28,D28="ChoHy",1),"")</f>
        <v/>
      </c>
      <c r="H28" s="40" t="str" cm="1">
        <f t="array" ref="H28">IFERROR(_xlfn.IFS(OR(D28="Hybrid",D28="HybridC",D28="HybridS",D28="HybridD"),_xlfn.TEXTJOIN(" - ",TRUE,L28:AE28),OR(D28="Acro-A",D28="Acro-B",D28="Acro-C",D28="Acro-P"),_xlfn.TEXTJOIN(" ",TRUE,BK28:BR28),D28="Pair-Acro",CF28),"")</f>
        <v/>
      </c>
      <c r="I28" s="40" t="str">
        <f t="shared" si="3"/>
        <v/>
      </c>
      <c r="J28" s="4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58" t="str">
        <f>_xlfn.IFNA(VLOOKUP(L28,DATA!$R:$S,2,),"")</f>
        <v/>
      </c>
      <c r="AL28" s="58" t="str">
        <f>_xlfn.IFNA(VLOOKUP(M28,DATA!$R:$S,2,),"")</f>
        <v/>
      </c>
      <c r="AM28" s="58" t="str">
        <f>_xlfn.IFNA(VLOOKUP(N28,DATA!$R:$S,2,),"")</f>
        <v/>
      </c>
      <c r="AN28" s="58" t="str">
        <f>_xlfn.IFNA(VLOOKUP(O28,DATA!$R:$S,2,),"")</f>
        <v/>
      </c>
      <c r="AO28" s="58" t="str">
        <f>_xlfn.IFNA(VLOOKUP(P28,DATA!$R:$S,2,),"")</f>
        <v/>
      </c>
      <c r="AP28" s="58" t="str">
        <f>_xlfn.IFNA(VLOOKUP(Q28,DATA!$R:$S,2,),"")</f>
        <v/>
      </c>
      <c r="AQ28" s="58" t="str">
        <f>_xlfn.IFNA(VLOOKUP(R28,DATA!$R:$S,2,),"")</f>
        <v/>
      </c>
      <c r="AR28" s="58" t="str">
        <f>_xlfn.IFNA(VLOOKUP(S28,DATA!$R:$S,2,),"")</f>
        <v/>
      </c>
      <c r="AS28" s="58" t="str">
        <f>_xlfn.IFNA(VLOOKUP(T28,DATA!$R:$S,2,),"")</f>
        <v/>
      </c>
      <c r="AT28" s="58" t="str">
        <f>_xlfn.IFNA(VLOOKUP(U28,DATA!$R:$S,2,),"")</f>
        <v/>
      </c>
      <c r="AU28" s="58" t="str">
        <f>_xlfn.IFNA(VLOOKUP(V28,DATA!$R:$S,2,),"")</f>
        <v/>
      </c>
      <c r="AV28" s="58" t="str">
        <f>_xlfn.IFNA(VLOOKUP(W28,DATA!$R:$S,2,),"")</f>
        <v/>
      </c>
      <c r="AW28" s="58" t="str">
        <f>_xlfn.IFNA(VLOOKUP(X28,DATA!$R:$S,2,),"")</f>
        <v/>
      </c>
      <c r="AX28" s="58" t="str">
        <f>_xlfn.IFNA(VLOOKUP(Y28,DATA!$R:$S,2,),"")</f>
        <v/>
      </c>
      <c r="AY28" s="58" t="str">
        <f>_xlfn.IFNA(VLOOKUP(Z28,DATA!$R:$S,2,),"")</f>
        <v/>
      </c>
      <c r="AZ28" s="58" t="str">
        <f>_xlfn.IFNA(VLOOKUP(AA28,DATA!$R:$S,2,),"")</f>
        <v/>
      </c>
      <c r="BA28" s="58" t="str">
        <f>_xlfn.IFNA(VLOOKUP(AB28,DATA!$R:$S,2,),"")</f>
        <v/>
      </c>
      <c r="BB28" s="58" t="str">
        <f>_xlfn.IFNA(VLOOKUP(AC28,DATA!$R:$S,2,),"")</f>
        <v/>
      </c>
      <c r="BC28" s="58" t="str">
        <f>_xlfn.IFNA(VLOOKUP(AD28,DATA!$R:$S,2,),"")</f>
        <v/>
      </c>
      <c r="BD28" s="58" t="str">
        <f>_xlfn.IFNA(VLOOKUP(AE28,DATA!$R:$S,2,),"")</f>
        <v/>
      </c>
      <c r="BE28" s="58" t="str">
        <f>_xlfn.IFNA(VLOOKUP(AF28,DATA!$T:$U,2,),"")</f>
        <v/>
      </c>
      <c r="BF28" s="58" t="str">
        <f>_xlfn.IFNA(VLOOKUP(AG28,DATA!$T:$U,2,),"")</f>
        <v/>
      </c>
      <c r="BG28" s="58" t="str">
        <f>_xlfn.IFNA(VLOOKUP(AH28,DATA!$T:$U,2,),"")</f>
        <v/>
      </c>
      <c r="BH28" s="58" t="str">
        <f>_xlfn.IFNA(VLOOKUP(AI28,DATA!$T:$U,2,),"")</f>
        <v/>
      </c>
      <c r="BI28" s="58" t="str">
        <f>_xlfn.IFNA(VLOOKUP(AJ28,DATA!$T:$U,2,),"")</f>
        <v/>
      </c>
      <c r="BK28" s="59" t="str">
        <f t="shared" si="0"/>
        <v/>
      </c>
      <c r="BL28" s="11"/>
      <c r="BM28" s="11"/>
      <c r="BN28" s="11"/>
      <c r="BO28" s="11"/>
      <c r="BP28" s="11"/>
      <c r="BQ28" s="11"/>
      <c r="BR28" s="11"/>
      <c r="BS28" s="11"/>
      <c r="BT28" s="11"/>
      <c r="BV28" s="58" t="str" cm="1">
        <f t="array" ref="BV28">IFERROR(_xlfn.IFS($BK28="A",VLOOKUP(COACH!BL28,ACRO!$D$5:$E$26,2,FALSE),$BK28="B",VLOOKUP(COACH!BL28,ACRO!$G$5:$H$26,2,FALSE),$BK28="C",VLOOKUP(COACH!BL28,ACRO!$J$5:$K$26,2,FALSE),$BK28="P",VLOOKUP(COACH!BL28,ACRO!$M$5:$N$26,2,FALSE)),"")</f>
        <v/>
      </c>
      <c r="BW28" s="58" t="str" cm="1">
        <f t="array" ref="BW28">IFERROR(_xlfn.IFS($BK28="A",VLOOKUP(COACH!BM28,ACRO!$D$35:$E$70,2,FALSE),$BK28="B",VLOOKUP(COACH!BM28,ACRO!$G$35:$H$70,2,FALSE),$BK28="C",VLOOKUP(COACH!BM28,ACRO!$J$35:$K$70,2,FALSE),$BK28="P",VLOOKUP(COACH!BM28,ACRO!$M$35:$N$70,2,FALSE)),"")</f>
        <v/>
      </c>
      <c r="BX28" s="58" t="str" cm="1">
        <f t="array" ref="BX28">IFERROR(_xlfn.IFS($BK28="A",VLOOKUP(COACH!BN28,ACRO!$D$85:$E$95,2,FALSE),$BK28="B",VLOOKUP(COACH!BN28,ACRO!$G$85:$H$95,2,FALSE),$BK28="C",VLOOKUP(COACH!BN28,ACRO!$J$85:$K$95,2,FALSE),$BK28="P",VLOOKUP(COACH!BN28,ACRO!$M$85:$N$95,2,FALSE)),"")</f>
        <v/>
      </c>
      <c r="BY28" s="58" t="str" cm="1">
        <f t="array" ref="BY28">IFERROR(_xlfn.IFS($BK28="A",VLOOKUP(COACH!BO28,ACRO!$D$105:$E$145,2,FALSE),$BK28="B",VLOOKUP(COACH!BO28,ACRO!$G$105:$H$145,2,FALSE),$BK28="C",VLOOKUP(COACH!BO28,ACRO!$J$105:$K$145,2,FALSE),$BK28="P",VLOOKUP(COACH!BO28,ACRO!$M$105:$N$145,2,FALSE)),"")</f>
        <v/>
      </c>
      <c r="BZ28" s="58" t="str" cm="1">
        <f t="array" ref="BZ28">IFERROR(_xlfn.IFS($BK28="A",VLOOKUP(COACH!BP28,ACRO!$D$155:$E$195,2,FALSE),$BK28="B",VLOOKUP(COACH!BP28,ACRO!$G$155:$H$195,2,FALSE),$BK28="C",VLOOKUP(COACH!BP28,ACRO!$J$155:$K$195,2,FALSE),$BK28="P",VLOOKUP(COACH!BP28,ACRO!$M$155:$N$195,2,FALSE)),"")</f>
        <v/>
      </c>
      <c r="CA28" s="58" t="str" cm="1">
        <f t="array" ref="CA28">IFERROR(_xlfn.IFS($BK28="A",VLOOKUP(COACH!BQ28,ACRO!$D$205:$E$225,2,FALSE),$BK28="B",VLOOKUP(COACH!BQ28,ACRO!$G$205:$H$225,2,FALSE),$BK28="C",VLOOKUP(COACH!BQ28,ACRO!$J$205:$K$225,2,FALSE),$BK28="P",VLOOKUP(COACH!BQ28,ACRO!$M$205:$N$225,2,FALSE)),"")</f>
        <v/>
      </c>
      <c r="CB28" s="58" t="str" cm="1">
        <f t="array" ref="CB28">IFERROR(_xlfn.IFS($BK28="A",VLOOKUP(COACH!BR28,ACRO!$D$235:$E$305,2,FALSE),$BK28="B",VLOOKUP(COACH!BR28,ACRO!$G$235:$H$305,2,FALSE),$BK28="C",VLOOKUP(COACH!BR28,ACRO!$J$235:$K$305,2,FALSE),$BK28="P",VLOOKUP(COACH!BR28,ACRO!$M$235:$N$305,2,FALSE)),"")</f>
        <v/>
      </c>
      <c r="CC28" s="58" t="str" cm="1">
        <f t="array" ref="CC28">IFERROR(_xlfn.IFS($BK28="A",VLOOKUP(COACH!BS28,ACRO!$D$315:$E$345,2,FALSE),$BK28="B",VLOOKUP(COACH!BS28,ACRO!$G$315:$H$345,2,FALSE),$BK28="C",VLOOKUP(COACH!BS28,ACRO!$J$315:$K$345,2,FALSE),$BK28="P",VLOOKUP(COACH!BS28,ACRO!$M$315:$N$345,2,FALSE)),"")</f>
        <v/>
      </c>
      <c r="CD28" s="58" t="str" cm="1">
        <f t="array" ref="CD28">IFERROR(_xlfn.IFS($BK28="A",VLOOKUP(COACH!BT28,ACRO!$D$315:$E$345,2,FALSE),$BK28="B",VLOOKUP(COACH!BT28,ACRO!$G$315:$H$345,2,FALSE),$BK28="C",VLOOKUP(COACH!BT28,ACRO!$J$315:$K$345,2,FALSE),$BK28="P",VLOOKUP(COACH!BT28,ACRO!$M$315:$N$345,2,FALSE)),"")</f>
        <v/>
      </c>
      <c r="CF28" s="11"/>
      <c r="CG28" s="87" t="str">
        <f>IFERROR(VLOOKUP(CF28,DATA!$W$2:$X$224,2,FALSE),"")</f>
        <v/>
      </c>
      <c r="CI28" s="58" t="str" cm="1">
        <f t="array" ref="CI28">IFERROR(_xlfn.IFS(D28="TRE","T",D28="Acro-A","AA",D28="Acro-B","AB",D28="Acro-C","AC",D28="Acro-P","AP",D28="Pair-Acro","AL",D28="Hybrid","H",D28="HybridC","HC",D28="HybridS","HS",D28="HybridD","HD",D28="ChoHy","HCh"),"")</f>
        <v/>
      </c>
      <c r="CJ28" s="58" t="str" cm="1">
        <f t="array" ref="CJ28">IFERROR(_xlfn.IFS($H$5="SOLO TECH",VLOOKUP(E28,DATA!$H$3:$I$13,2,FALSE),$H$5="DUETT TECH",VLOOKUP(E28,DATA!$J$3:$L$13,2,FALSE),$H$5="MIXED TECH",VLOOKUP(E28,DATA!$N$3:$O$13,2,FALSE),$H$5="TEAM TECH",VLOOKUP(E28,DATA!$R$3:$S$13,2,FALSE)),"")</f>
        <v/>
      </c>
      <c r="CK28" s="58">
        <f t="shared" si="1"/>
        <v>0</v>
      </c>
      <c r="CL28" s="58">
        <f t="shared" si="4"/>
        <v>0</v>
      </c>
      <c r="CM28" s="58" t="str">
        <f t="shared" si="5"/>
        <v/>
      </c>
    </row>
    <row r="29" spans="1:91" ht="27" customHeight="1" x14ac:dyDescent="0.25">
      <c r="A29" s="82" t="str">
        <f t="shared" si="6"/>
        <v/>
      </c>
      <c r="B29" s="8"/>
      <c r="C29" s="64" t="str">
        <f t="shared" si="2"/>
        <v/>
      </c>
      <c r="D29" s="62"/>
      <c r="E29" s="7"/>
      <c r="F29" s="28" t="str" cm="1">
        <f t="array" ref="F29">IFERROR(_xlfn.IFS(OR(D29="Hybrid",D29="HybridC",D29="HybridS",D29="HybridD",D29="Acro-A",D29="Acro-B",D29="Acro-C",D29="Acro-P"),0.5,D29="Pair-Acro",0.1),"")</f>
        <v/>
      </c>
      <c r="G29" s="39" t="str" cm="1">
        <f t="array" ref="G29">IFERROR(_xlfn.IFS(OR(D29="Hybrid",D29="HybridC",D29="HybridS",D29="HybridD"),SUM(AK29:BI29)+F29,OR(D29="Acro-A",D29="Acro-B",D29="Acro-C",D29="Acro-P"),SUM(BV29:CD29)+F29,D29="TRE",CJ29,D29="Pair-Acro",CG29+F29,D29="ChoHy",1),"")</f>
        <v/>
      </c>
      <c r="H29" s="40" t="str" cm="1">
        <f t="array" ref="H29">IFERROR(_xlfn.IFS(OR(D29="Hybrid",D29="HybridC",D29="HybridS",D29="HybridD"),_xlfn.TEXTJOIN(" - ",TRUE,L29:AE29),OR(D29="Acro-A",D29="Acro-B",D29="Acro-C",D29="Acro-P"),_xlfn.TEXTJOIN(" ",TRUE,BK29:BR29),D29="Pair-Acro",CF29),"")</f>
        <v/>
      </c>
      <c r="I29" s="40" t="str">
        <f t="shared" si="3"/>
        <v/>
      </c>
      <c r="J29" s="4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58" t="str">
        <f>_xlfn.IFNA(VLOOKUP(L29,DATA!$R:$S,2,),"")</f>
        <v/>
      </c>
      <c r="AL29" s="58" t="str">
        <f>_xlfn.IFNA(VLOOKUP(M29,DATA!$R:$S,2,),"")</f>
        <v/>
      </c>
      <c r="AM29" s="58" t="str">
        <f>_xlfn.IFNA(VLOOKUP(N29,DATA!$R:$S,2,),"")</f>
        <v/>
      </c>
      <c r="AN29" s="58" t="str">
        <f>_xlfn.IFNA(VLOOKUP(O29,DATA!$R:$S,2,),"")</f>
        <v/>
      </c>
      <c r="AO29" s="58" t="str">
        <f>_xlfn.IFNA(VLOOKUP(P29,DATA!$R:$S,2,),"")</f>
        <v/>
      </c>
      <c r="AP29" s="58" t="str">
        <f>_xlfn.IFNA(VLOOKUP(Q29,DATA!$R:$S,2,),"")</f>
        <v/>
      </c>
      <c r="AQ29" s="58" t="str">
        <f>_xlfn.IFNA(VLOOKUP(R29,DATA!$R:$S,2,),"")</f>
        <v/>
      </c>
      <c r="AR29" s="58" t="str">
        <f>_xlfn.IFNA(VLOOKUP(S29,DATA!$R:$S,2,),"")</f>
        <v/>
      </c>
      <c r="AS29" s="58" t="str">
        <f>_xlfn.IFNA(VLOOKUP(T29,DATA!$R:$S,2,),"")</f>
        <v/>
      </c>
      <c r="AT29" s="58" t="str">
        <f>_xlfn.IFNA(VLOOKUP(U29,DATA!$R:$S,2,),"")</f>
        <v/>
      </c>
      <c r="AU29" s="58" t="str">
        <f>_xlfn.IFNA(VLOOKUP(V29,DATA!$R:$S,2,),"")</f>
        <v/>
      </c>
      <c r="AV29" s="58" t="str">
        <f>_xlfn.IFNA(VLOOKUP(W29,DATA!$R:$S,2,),"")</f>
        <v/>
      </c>
      <c r="AW29" s="58" t="str">
        <f>_xlfn.IFNA(VLOOKUP(X29,DATA!$R:$S,2,),"")</f>
        <v/>
      </c>
      <c r="AX29" s="58" t="str">
        <f>_xlfn.IFNA(VLOOKUP(Y29,DATA!$R:$S,2,),"")</f>
        <v/>
      </c>
      <c r="AY29" s="58" t="str">
        <f>_xlfn.IFNA(VLOOKUP(Z29,DATA!$R:$S,2,),"")</f>
        <v/>
      </c>
      <c r="AZ29" s="58" t="str">
        <f>_xlfn.IFNA(VLOOKUP(AA29,DATA!$R:$S,2,),"")</f>
        <v/>
      </c>
      <c r="BA29" s="58" t="str">
        <f>_xlfn.IFNA(VLOOKUP(AB29,DATA!$R:$S,2,),"")</f>
        <v/>
      </c>
      <c r="BB29" s="58" t="str">
        <f>_xlfn.IFNA(VLOOKUP(AC29,DATA!$R:$S,2,),"")</f>
        <v/>
      </c>
      <c r="BC29" s="58" t="str">
        <f>_xlfn.IFNA(VLOOKUP(AD29,DATA!$R:$S,2,),"")</f>
        <v/>
      </c>
      <c r="BD29" s="58" t="str">
        <f>_xlfn.IFNA(VLOOKUP(AE29,DATA!$R:$S,2,),"")</f>
        <v/>
      </c>
      <c r="BE29" s="58" t="str">
        <f>_xlfn.IFNA(VLOOKUP(AF29,DATA!$T:$U,2,),"")</f>
        <v/>
      </c>
      <c r="BF29" s="58" t="str">
        <f>_xlfn.IFNA(VLOOKUP(AG29,DATA!$T:$U,2,),"")</f>
        <v/>
      </c>
      <c r="BG29" s="58" t="str">
        <f>_xlfn.IFNA(VLOOKUP(AH29,DATA!$T:$U,2,),"")</f>
        <v/>
      </c>
      <c r="BH29" s="58" t="str">
        <f>_xlfn.IFNA(VLOOKUP(AI29,DATA!$T:$U,2,),"")</f>
        <v/>
      </c>
      <c r="BI29" s="58" t="str">
        <f>_xlfn.IFNA(VLOOKUP(AJ29,DATA!$T:$U,2,),"")</f>
        <v/>
      </c>
      <c r="BK29" s="59" t="str">
        <f t="shared" si="0"/>
        <v/>
      </c>
      <c r="BL29" s="11"/>
      <c r="BM29" s="11"/>
      <c r="BN29" s="11"/>
      <c r="BO29" s="11"/>
      <c r="BP29" s="11"/>
      <c r="BQ29" s="11"/>
      <c r="BR29" s="11"/>
      <c r="BS29" s="11"/>
      <c r="BT29" s="11"/>
      <c r="BV29" s="58" t="str" cm="1">
        <f t="array" ref="BV29">IFERROR(_xlfn.IFS($BK29="A",VLOOKUP(COACH!BL29,ACRO!$D$5:$E$26,2,FALSE),$BK29="B",VLOOKUP(COACH!BL29,ACRO!$G$5:$H$26,2,FALSE),$BK29="C",VLOOKUP(COACH!BL29,ACRO!$J$5:$K$26,2,FALSE),$BK29="P",VLOOKUP(COACH!BL29,ACRO!$M$5:$N$26,2,FALSE)),"")</f>
        <v/>
      </c>
      <c r="BW29" s="58" t="str" cm="1">
        <f t="array" ref="BW29">IFERROR(_xlfn.IFS($BK29="A",VLOOKUP(COACH!BM29,ACRO!$D$35:$E$70,2,FALSE),$BK29="B",VLOOKUP(COACH!BM29,ACRO!$G$35:$H$70,2,FALSE),$BK29="C",VLOOKUP(COACH!BM29,ACRO!$J$35:$K$70,2,FALSE),$BK29="P",VLOOKUP(COACH!BM29,ACRO!$M$35:$N$70,2,FALSE)),"")</f>
        <v/>
      </c>
      <c r="BX29" s="58" t="str" cm="1">
        <f t="array" ref="BX29">IFERROR(_xlfn.IFS($BK29="A",VLOOKUP(COACH!BN29,ACRO!$D$85:$E$95,2,FALSE),$BK29="B",VLOOKUP(COACH!BN29,ACRO!$G$85:$H$95,2,FALSE),$BK29="C",VLOOKUP(COACH!BN29,ACRO!$J$85:$K$95,2,FALSE),$BK29="P",VLOOKUP(COACH!BN29,ACRO!$M$85:$N$95,2,FALSE)),"")</f>
        <v/>
      </c>
      <c r="BY29" s="58" t="str" cm="1">
        <f t="array" ref="BY29">IFERROR(_xlfn.IFS($BK29="A",VLOOKUP(COACH!BO29,ACRO!$D$105:$E$145,2,FALSE),$BK29="B",VLOOKUP(COACH!BO29,ACRO!$G$105:$H$145,2,FALSE),$BK29="C",VLOOKUP(COACH!BO29,ACRO!$J$105:$K$145,2,FALSE),$BK29="P",VLOOKUP(COACH!BO29,ACRO!$M$105:$N$145,2,FALSE)),"")</f>
        <v/>
      </c>
      <c r="BZ29" s="58" t="str" cm="1">
        <f t="array" ref="BZ29">IFERROR(_xlfn.IFS($BK29="A",VLOOKUP(COACH!BP29,ACRO!$D$155:$E$195,2,FALSE),$BK29="B",VLOOKUP(COACH!BP29,ACRO!$G$155:$H$195,2,FALSE),$BK29="C",VLOOKUP(COACH!BP29,ACRO!$J$155:$K$195,2,FALSE),$BK29="P",VLOOKUP(COACH!BP29,ACRO!$M$155:$N$195,2,FALSE)),"")</f>
        <v/>
      </c>
      <c r="CA29" s="58" t="str" cm="1">
        <f t="array" ref="CA29">IFERROR(_xlfn.IFS($BK29="A",VLOOKUP(COACH!BQ29,ACRO!$D$205:$E$225,2,FALSE),$BK29="B",VLOOKUP(COACH!BQ29,ACRO!$G$205:$H$225,2,FALSE),$BK29="C",VLOOKUP(COACH!BQ29,ACRO!$J$205:$K$225,2,FALSE),$BK29="P",VLOOKUP(COACH!BQ29,ACRO!$M$205:$N$225,2,FALSE)),"")</f>
        <v/>
      </c>
      <c r="CB29" s="58" t="str" cm="1">
        <f t="array" ref="CB29">IFERROR(_xlfn.IFS($BK29="A",VLOOKUP(COACH!BR29,ACRO!$D$235:$E$305,2,FALSE),$BK29="B",VLOOKUP(COACH!BR29,ACRO!$G$235:$H$305,2,FALSE),$BK29="C",VLOOKUP(COACH!BR29,ACRO!$J$235:$K$305,2,FALSE),$BK29="P",VLOOKUP(COACH!BR29,ACRO!$M$235:$N$305,2,FALSE)),"")</f>
        <v/>
      </c>
      <c r="CC29" s="58" t="str" cm="1">
        <f t="array" ref="CC29">IFERROR(_xlfn.IFS($BK29="A",VLOOKUP(COACH!BS29,ACRO!$D$315:$E$345,2,FALSE),$BK29="B",VLOOKUP(COACH!BS29,ACRO!$G$315:$H$345,2,FALSE),$BK29="C",VLOOKUP(COACH!BS29,ACRO!$J$315:$K$345,2,FALSE),$BK29="P",VLOOKUP(COACH!BS29,ACRO!$M$315:$N$345,2,FALSE)),"")</f>
        <v/>
      </c>
      <c r="CD29" s="58" t="str" cm="1">
        <f t="array" ref="CD29">IFERROR(_xlfn.IFS($BK29="A",VLOOKUP(COACH!BT29,ACRO!$D$315:$E$345,2,FALSE),$BK29="B",VLOOKUP(COACH!BT29,ACRO!$G$315:$H$345,2,FALSE),$BK29="C",VLOOKUP(COACH!BT29,ACRO!$J$315:$K$345,2,FALSE),$BK29="P",VLOOKUP(COACH!BT29,ACRO!$M$315:$N$345,2,FALSE)),"")</f>
        <v/>
      </c>
      <c r="CF29" s="11"/>
      <c r="CG29" s="87" t="str">
        <f>IFERROR(VLOOKUP(CF29,DATA!$W$2:$X$224,2,FALSE),"")</f>
        <v/>
      </c>
      <c r="CI29" s="58" t="str" cm="1">
        <f t="array" ref="CI29">IFERROR(_xlfn.IFS(D29="TRE","T",D29="Acro-A","AA",D29="Acro-B","AB",D29="Acro-C","AC",D29="Acro-P","AP",D29="Pair-Acro","AL",D29="Hybrid","H",D29="HybridC","HC",D29="HybridS","HS",D29="HybridD","HD",D29="ChoHy","HCh"),"")</f>
        <v/>
      </c>
      <c r="CJ29" s="58" t="str" cm="1">
        <f t="array" ref="CJ29">IFERROR(_xlfn.IFS($H$5="SOLO TECH",VLOOKUP(E29,DATA!$H$3:$I$13,2,FALSE),$H$5="DUETT TECH",VLOOKUP(E29,DATA!$J$3:$L$13,2,FALSE),$H$5="MIXED TECH",VLOOKUP(E29,DATA!$N$3:$O$13,2,FALSE),$H$5="TEAM TECH",VLOOKUP(E29,DATA!$R$3:$S$13,2,FALSE)),"")</f>
        <v/>
      </c>
      <c r="CK29" s="58">
        <f t="shared" si="1"/>
        <v>0</v>
      </c>
      <c r="CL29" s="58">
        <f t="shared" si="4"/>
        <v>0</v>
      </c>
      <c r="CM29" s="58" t="str">
        <f t="shared" si="5"/>
        <v/>
      </c>
    </row>
    <row r="30" spans="1:91" ht="35.25" customHeight="1" x14ac:dyDescent="0.25">
      <c r="A30" s="52"/>
      <c r="B30" s="52"/>
      <c r="C30" s="53"/>
      <c r="D30" s="53"/>
      <c r="E30" s="53"/>
      <c r="F30" s="32"/>
      <c r="G30" s="54"/>
      <c r="H30" s="55"/>
      <c r="I30" s="55"/>
      <c r="J30" s="56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CF30" s="27"/>
      <c r="CG30" s="27"/>
    </row>
    <row r="31" spans="1:91" ht="24.95" customHeight="1" x14ac:dyDescent="0.25">
      <c r="A31" s="27"/>
      <c r="B31" s="27"/>
      <c r="C31" s="27"/>
      <c r="D31" s="27"/>
      <c r="E31" s="27"/>
      <c r="H31" s="106" t="s">
        <v>905</v>
      </c>
      <c r="I31" s="106"/>
      <c r="J31" s="106"/>
    </row>
    <row r="32" spans="1:91" ht="24.95" customHeight="1" x14ac:dyDescent="0.25">
      <c r="A32" s="27"/>
      <c r="B32" s="27"/>
      <c r="C32" s="27"/>
      <c r="D32" s="27"/>
      <c r="E32" s="27"/>
      <c r="H32" s="65"/>
      <c r="I32" s="65"/>
      <c r="J32" s="65"/>
    </row>
    <row r="33" spans="1:46" s="77" customFormat="1" ht="15.75" thickBot="1" x14ac:dyDescent="0.3">
      <c r="A33" s="46" t="s">
        <v>24</v>
      </c>
    </row>
    <row r="34" spans="1:46" s="42" customFormat="1" x14ac:dyDescent="0.25">
      <c r="A34" s="66">
        <v>1</v>
      </c>
      <c r="B34" s="67"/>
      <c r="C34" s="67"/>
      <c r="D34" s="78"/>
      <c r="E34" s="66">
        <f>A34+1</f>
        <v>2</v>
      </c>
      <c r="F34" s="67"/>
      <c r="G34" s="67"/>
      <c r="H34" s="78"/>
      <c r="I34" s="66">
        <f>E34+1</f>
        <v>3</v>
      </c>
      <c r="J34" s="67"/>
      <c r="K34" s="67"/>
      <c r="L34" s="78"/>
      <c r="M34" s="66">
        <f>I34+1</f>
        <v>4</v>
      </c>
      <c r="N34" s="67"/>
      <c r="O34" s="67"/>
      <c r="P34" s="78"/>
      <c r="Q34" s="66">
        <f>M34+1</f>
        <v>5</v>
      </c>
      <c r="R34" s="67"/>
      <c r="S34" s="67"/>
      <c r="T34" s="78"/>
      <c r="U34" s="66">
        <f>Q34+1</f>
        <v>6</v>
      </c>
      <c r="V34" s="67"/>
      <c r="W34" s="67"/>
      <c r="X34" s="78"/>
      <c r="Y34" s="66">
        <f>U34+1</f>
        <v>7</v>
      </c>
      <c r="Z34" s="67"/>
      <c r="AA34" s="67"/>
      <c r="AB34" s="78"/>
      <c r="AC34" s="66">
        <f>Y34+1</f>
        <v>8</v>
      </c>
      <c r="AD34" s="67"/>
      <c r="AE34" s="67"/>
      <c r="AF34" s="78"/>
      <c r="AG34" s="66">
        <f>AC34+1</f>
        <v>9</v>
      </c>
      <c r="AH34" s="67"/>
      <c r="AI34" s="67"/>
      <c r="AJ34" s="78"/>
      <c r="AK34" s="66"/>
      <c r="AL34" s="67"/>
      <c r="AM34" s="67"/>
      <c r="AN34" s="67"/>
      <c r="AO34" s="67"/>
      <c r="AP34" s="67"/>
      <c r="AQ34" s="67"/>
      <c r="AR34" s="67"/>
      <c r="AS34" s="43"/>
      <c r="AT34" s="43"/>
    </row>
    <row r="35" spans="1:46" s="76" customFormat="1" x14ac:dyDescent="0.25">
      <c r="A35" s="71" t="s">
        <v>12</v>
      </c>
      <c r="B35" s="75" t="s">
        <v>17</v>
      </c>
      <c r="C35" s="75" t="s">
        <v>14</v>
      </c>
      <c r="D35" s="79" t="s">
        <v>15</v>
      </c>
      <c r="E35" s="71" t="s">
        <v>12</v>
      </c>
      <c r="F35" s="75" t="s">
        <v>17</v>
      </c>
      <c r="G35" s="75" t="s">
        <v>14</v>
      </c>
      <c r="H35" s="79" t="s">
        <v>15</v>
      </c>
      <c r="I35" s="71" t="s">
        <v>12</v>
      </c>
      <c r="J35" s="75" t="s">
        <v>17</v>
      </c>
      <c r="K35" s="75" t="s">
        <v>14</v>
      </c>
      <c r="L35" s="79" t="s">
        <v>15</v>
      </c>
      <c r="M35" s="71" t="s">
        <v>12</v>
      </c>
      <c r="N35" s="75" t="s">
        <v>17</v>
      </c>
      <c r="O35" s="75" t="s">
        <v>14</v>
      </c>
      <c r="P35" s="79" t="s">
        <v>15</v>
      </c>
      <c r="Q35" s="71" t="s">
        <v>12</v>
      </c>
      <c r="R35" s="75" t="s">
        <v>17</v>
      </c>
      <c r="S35" s="75" t="s">
        <v>14</v>
      </c>
      <c r="T35" s="79" t="s">
        <v>15</v>
      </c>
      <c r="U35" s="71" t="s">
        <v>12</v>
      </c>
      <c r="V35" s="75" t="s">
        <v>17</v>
      </c>
      <c r="W35" s="75" t="s">
        <v>14</v>
      </c>
      <c r="X35" s="79" t="s">
        <v>15</v>
      </c>
      <c r="Y35" s="71" t="s">
        <v>12</v>
      </c>
      <c r="Z35" s="75" t="s">
        <v>17</v>
      </c>
      <c r="AA35" s="75" t="s">
        <v>14</v>
      </c>
      <c r="AB35" s="79" t="s">
        <v>15</v>
      </c>
      <c r="AC35" s="71" t="s">
        <v>12</v>
      </c>
      <c r="AD35" s="75" t="s">
        <v>17</v>
      </c>
      <c r="AE35" s="75" t="s">
        <v>14</v>
      </c>
      <c r="AF35" s="79" t="s">
        <v>15</v>
      </c>
      <c r="AG35" s="71" t="s">
        <v>12</v>
      </c>
      <c r="AH35" s="75" t="s">
        <v>17</v>
      </c>
      <c r="AI35" s="75" t="s">
        <v>14</v>
      </c>
      <c r="AJ35" s="79" t="s">
        <v>15</v>
      </c>
      <c r="AK35" s="71"/>
      <c r="AL35" s="75"/>
      <c r="AM35" s="75"/>
      <c r="AN35" s="75"/>
      <c r="AO35" s="75"/>
      <c r="AP35" s="75"/>
      <c r="AQ35" s="75"/>
      <c r="AR35" s="75"/>
    </row>
    <row r="36" spans="1:46" s="46" customFormat="1" ht="15" customHeight="1" thickBot="1" x14ac:dyDescent="0.3">
      <c r="A36" s="68" t="e">
        <f>VLOOKUP(A34,$C8:$CI29,83,FALSE)</f>
        <v>#N/A</v>
      </c>
      <c r="B36" s="69" t="e">
        <f>IF(VLOOKUP(A34,$C8:$G29,3,FALSE)=0,"",VLOOKUP(A34,$C8:$G29,3,FALSE))</f>
        <v>#N/A</v>
      </c>
      <c r="C36" s="69" t="e">
        <f>VLOOKUP(A34,$C8:$G29,4,FALSE)</f>
        <v>#N/A</v>
      </c>
      <c r="D36" s="70" t="e">
        <f>VLOOKUP(A34,$C8:$G29,5,FALSE)</f>
        <v>#N/A</v>
      </c>
      <c r="E36" s="68" t="e">
        <f>VLOOKUP(E34,$C8:$CI29,83,FALSE)</f>
        <v>#N/A</v>
      </c>
      <c r="F36" s="69" t="e">
        <f>IF(VLOOKUP(E34,$C8:$G29,3,FALSE)=0,"",VLOOKUP(E34,$C8:$G29,3,FALSE))</f>
        <v>#N/A</v>
      </c>
      <c r="G36" s="69" t="e">
        <f>VLOOKUP(E34,$C8:$G29,4,FALSE)</f>
        <v>#N/A</v>
      </c>
      <c r="H36" s="70" t="e">
        <f>VLOOKUP(E34,$C8:$G29,5,FALSE)</f>
        <v>#N/A</v>
      </c>
      <c r="I36" s="68" t="e">
        <f>VLOOKUP(I34,$C8:$CI29,83,FALSE)</f>
        <v>#N/A</v>
      </c>
      <c r="J36" s="69" t="e">
        <f>IF(VLOOKUP(I34,$C8:$G29,3,FALSE)=0,"",VLOOKUP(I34,$C8:$G29,3,FALSE))</f>
        <v>#N/A</v>
      </c>
      <c r="K36" s="69" t="e">
        <f>VLOOKUP(I34,$C8:$G29,4,FALSE)</f>
        <v>#N/A</v>
      </c>
      <c r="L36" s="70" t="e">
        <f>VLOOKUP(I34,$C8:$G29,5,FALSE)</f>
        <v>#N/A</v>
      </c>
      <c r="M36" s="68" t="e">
        <f>VLOOKUP(M34,$C8:$CI29,83,FALSE)</f>
        <v>#N/A</v>
      </c>
      <c r="N36" s="69" t="e">
        <f>IF(VLOOKUP(M34,$C8:$G29,3,FALSE)=0,"",VLOOKUP(M34,$C8:$G29,3,FALSE))</f>
        <v>#N/A</v>
      </c>
      <c r="O36" s="69" t="e">
        <f>VLOOKUP(M34,$C8:$G29,4,FALSE)</f>
        <v>#N/A</v>
      </c>
      <c r="P36" s="70" t="e">
        <f>VLOOKUP(M34,$C8:$G29,5,FALSE)</f>
        <v>#N/A</v>
      </c>
      <c r="Q36" s="68" t="e">
        <f>VLOOKUP(Q34,$C8:$CI29,83,FALSE)</f>
        <v>#N/A</v>
      </c>
      <c r="R36" s="69" t="e">
        <f>IF(VLOOKUP(Q34,$C8:$G29,3,FALSE)=0,"",VLOOKUP(Q34,$C8:$G29,3,FALSE))</f>
        <v>#N/A</v>
      </c>
      <c r="S36" s="69" t="e">
        <f>VLOOKUP(Q34,$C8:$G29,4,FALSE)</f>
        <v>#N/A</v>
      </c>
      <c r="T36" s="70" t="e">
        <f>VLOOKUP(Q34,$C8:$G29,5,FALSE)</f>
        <v>#N/A</v>
      </c>
      <c r="U36" s="68" t="e">
        <f>VLOOKUP(U34,$C8:$CI29,83,FALSE)</f>
        <v>#N/A</v>
      </c>
      <c r="V36" s="69" t="e">
        <f>IF(VLOOKUP(U34,$C8:$G29,3,FALSE)=0,"",VLOOKUP(U34,$C8:$G29,3,FALSE))</f>
        <v>#N/A</v>
      </c>
      <c r="W36" s="69" t="e">
        <f>VLOOKUP(U34,$C8:$G29,4,FALSE)</f>
        <v>#N/A</v>
      </c>
      <c r="X36" s="70" t="e">
        <f>VLOOKUP(U34,$C8:$G29,5,FALSE)</f>
        <v>#N/A</v>
      </c>
      <c r="Y36" s="68" t="e">
        <f>VLOOKUP(Y34,$C8:$CI29,83,FALSE)</f>
        <v>#N/A</v>
      </c>
      <c r="Z36" s="69" t="e">
        <f>IF(VLOOKUP(Y34,$C8:$G29,3,FALSE)=0,"",VLOOKUP(Y34,$C8:$G29,3,FALSE))</f>
        <v>#N/A</v>
      </c>
      <c r="AA36" s="69" t="e">
        <f>VLOOKUP(Y34,$C8:$G29,4,FALSE)</f>
        <v>#N/A</v>
      </c>
      <c r="AB36" s="70" t="e">
        <f>VLOOKUP(Y34,$C8:$G29,5,FALSE)</f>
        <v>#N/A</v>
      </c>
      <c r="AC36" s="68" t="e">
        <f>VLOOKUP(AC34,$C8:$CI29,83,FALSE)</f>
        <v>#N/A</v>
      </c>
      <c r="AD36" s="69" t="e">
        <f>IF(VLOOKUP(AC34,$C8:$G29,3,FALSE)=0,"",VLOOKUP(AC34,$C8:$G29,3,FALSE))</f>
        <v>#N/A</v>
      </c>
      <c r="AE36" s="69" t="e">
        <f>VLOOKUP(AC34,$C8:$G29,4,FALSE)</f>
        <v>#N/A</v>
      </c>
      <c r="AF36" s="70" t="e">
        <f>VLOOKUP(AC34,$C8:$G29,5,FALSE)</f>
        <v>#N/A</v>
      </c>
      <c r="AG36" s="68" t="e">
        <f>VLOOKUP(AG34,$C8:$CI29,83,FALSE)</f>
        <v>#N/A</v>
      </c>
      <c r="AH36" s="69" t="e">
        <f>IF(VLOOKUP(AG34,$C8:$G29,3,FALSE)=0,"",VLOOKUP(AG34,$C8:$G29,3,FALSE))</f>
        <v>#N/A</v>
      </c>
      <c r="AI36" s="69" t="e">
        <f>VLOOKUP(AG34,$C8:$G29,4,FALSE)</f>
        <v>#N/A</v>
      </c>
      <c r="AJ36" s="70" t="e">
        <f>VLOOKUP(AG34,$C8:$G29,5,FALSE)</f>
        <v>#N/A</v>
      </c>
      <c r="AK36" s="68"/>
      <c r="AL36" s="69"/>
      <c r="AM36" s="69"/>
      <c r="AN36" s="69"/>
      <c r="AO36" s="69"/>
      <c r="AP36" s="69"/>
      <c r="AQ36" s="69"/>
      <c r="AR36" s="69"/>
    </row>
    <row r="37" spans="1:46" s="42" customFormat="1" ht="15" customHeight="1" x14ac:dyDescent="0.25">
      <c r="A37" s="74"/>
      <c r="B37" s="74"/>
      <c r="C37" s="74"/>
      <c r="D37" s="74"/>
      <c r="E37" s="74"/>
      <c r="F37" s="74"/>
      <c r="G37" s="74"/>
      <c r="H37" s="74"/>
    </row>
    <row r="38" spans="1:46" s="46" customFormat="1" ht="15.75" thickBot="1" x14ac:dyDescent="0.3">
      <c r="A38" s="46" t="s">
        <v>25</v>
      </c>
    </row>
    <row r="39" spans="1:46" s="42" customFormat="1" x14ac:dyDescent="0.25">
      <c r="A39" s="42">
        <v>1</v>
      </c>
      <c r="D39" s="66">
        <f>A39+1</f>
        <v>2</v>
      </c>
      <c r="E39" s="43"/>
      <c r="F39" s="44"/>
      <c r="G39" s="66">
        <f>D39+1</f>
        <v>3</v>
      </c>
      <c r="H39" s="43"/>
      <c r="I39" s="44"/>
      <c r="J39" s="66">
        <f>G39+1</f>
        <v>4</v>
      </c>
      <c r="K39" s="43"/>
      <c r="L39" s="44"/>
      <c r="M39" s="66">
        <f>J39+1</f>
        <v>5</v>
      </c>
      <c r="N39" s="43"/>
      <c r="O39" s="44"/>
      <c r="P39" s="66">
        <f>M39+1</f>
        <v>6</v>
      </c>
      <c r="Q39" s="43"/>
      <c r="R39" s="44"/>
      <c r="S39" s="66">
        <f>P39+1</f>
        <v>7</v>
      </c>
      <c r="T39" s="43"/>
      <c r="U39" s="44"/>
      <c r="V39" s="66">
        <f>S39+1</f>
        <v>8</v>
      </c>
      <c r="W39" s="43"/>
      <c r="X39" s="44"/>
      <c r="Y39" s="66">
        <f>V39+1</f>
        <v>9</v>
      </c>
      <c r="Z39" s="43"/>
      <c r="AA39" s="44"/>
      <c r="AB39" s="66">
        <f>Y39+1</f>
        <v>10</v>
      </c>
      <c r="AC39" s="43"/>
      <c r="AD39" s="44"/>
      <c r="AE39" s="66">
        <f>AB39+1</f>
        <v>11</v>
      </c>
      <c r="AF39" s="43"/>
      <c r="AG39" s="44"/>
    </row>
    <row r="40" spans="1:46" s="76" customFormat="1" x14ac:dyDescent="0.25">
      <c r="A40" s="76" t="s">
        <v>19</v>
      </c>
      <c r="B40" s="76" t="s">
        <v>14</v>
      </c>
      <c r="C40" s="76" t="s">
        <v>15</v>
      </c>
      <c r="D40" s="72" t="s">
        <v>19</v>
      </c>
      <c r="E40" s="76" t="s">
        <v>14</v>
      </c>
      <c r="F40" s="73" t="s">
        <v>15</v>
      </c>
      <c r="G40" s="72" t="s">
        <v>19</v>
      </c>
      <c r="H40" s="76" t="s">
        <v>14</v>
      </c>
      <c r="I40" s="73" t="s">
        <v>15</v>
      </c>
      <c r="J40" s="72" t="s">
        <v>19</v>
      </c>
      <c r="K40" s="76" t="s">
        <v>14</v>
      </c>
      <c r="L40" s="73" t="s">
        <v>15</v>
      </c>
      <c r="M40" s="72" t="s">
        <v>19</v>
      </c>
      <c r="N40" s="76" t="s">
        <v>14</v>
      </c>
      <c r="O40" s="73" t="s">
        <v>15</v>
      </c>
      <c r="P40" s="72" t="s">
        <v>19</v>
      </c>
      <c r="Q40" s="76" t="s">
        <v>14</v>
      </c>
      <c r="R40" s="73" t="s">
        <v>15</v>
      </c>
      <c r="S40" s="72" t="s">
        <v>19</v>
      </c>
      <c r="T40" s="76" t="s">
        <v>14</v>
      </c>
      <c r="U40" s="73" t="s">
        <v>15</v>
      </c>
      <c r="V40" s="72" t="s">
        <v>19</v>
      </c>
      <c r="W40" s="76" t="s">
        <v>14</v>
      </c>
      <c r="X40" s="73" t="s">
        <v>15</v>
      </c>
      <c r="Y40" s="72" t="s">
        <v>19</v>
      </c>
      <c r="Z40" s="76" t="s">
        <v>14</v>
      </c>
      <c r="AA40" s="73" t="s">
        <v>15</v>
      </c>
      <c r="AB40" s="72" t="s">
        <v>19</v>
      </c>
      <c r="AC40" s="76" t="s">
        <v>14</v>
      </c>
      <c r="AD40" s="73" t="s">
        <v>15</v>
      </c>
      <c r="AE40" s="72" t="s">
        <v>19</v>
      </c>
      <c r="AF40" s="76" t="s">
        <v>14</v>
      </c>
      <c r="AG40" s="73" t="s">
        <v>15</v>
      </c>
    </row>
    <row r="41" spans="1:46" s="77" customFormat="1" ht="15.75" thickBot="1" x14ac:dyDescent="0.3">
      <c r="A41" s="46" t="e">
        <f>VLOOKUP(A39,$C8:$CI29,83,FALSE)</f>
        <v>#N/A</v>
      </c>
      <c r="B41" s="46" t="e">
        <f>VLOOKUP(A39,$C8:$G29,4,FALSE)</f>
        <v>#N/A</v>
      </c>
      <c r="C41" s="46" t="e">
        <f>VLOOKUP(A39,$C8:$G29,5,FALSE)</f>
        <v>#N/A</v>
      </c>
      <c r="D41" s="45" t="e">
        <f>VLOOKUP(D39,$C8:$CI29,83,FALSE)</f>
        <v>#N/A</v>
      </c>
      <c r="E41" s="46" t="e">
        <f>VLOOKUP(D39,$C8:$G29,4,FALSE)</f>
        <v>#N/A</v>
      </c>
      <c r="F41" s="47" t="e">
        <f>VLOOKUP(D39,$C8:$G29,5,FALSE)</f>
        <v>#N/A</v>
      </c>
      <c r="G41" s="45" t="e">
        <f>VLOOKUP(G39,$C8:$CI29,83,FALSE)</f>
        <v>#N/A</v>
      </c>
      <c r="H41" s="46" t="e">
        <f>VLOOKUP(G39,$C8:$G29,4,FALSE)</f>
        <v>#N/A</v>
      </c>
      <c r="I41" s="47" t="e">
        <f>VLOOKUP(G39,$C8:$G29,5,FALSE)</f>
        <v>#N/A</v>
      </c>
      <c r="J41" s="45" t="e">
        <f>VLOOKUP(J39,$C8:$CI29,83,FALSE)</f>
        <v>#N/A</v>
      </c>
      <c r="K41" s="46" t="e">
        <f>VLOOKUP(J39,$C8:$G29,4,FALSE)</f>
        <v>#N/A</v>
      </c>
      <c r="L41" s="47" t="e">
        <f>VLOOKUP(J39,$C8:$G29,5,FALSE)</f>
        <v>#N/A</v>
      </c>
      <c r="M41" s="45" t="e">
        <f>VLOOKUP(M39,$C8:$CI29,83,FALSE)</f>
        <v>#N/A</v>
      </c>
      <c r="N41" s="46" t="e">
        <f>VLOOKUP(M39,$C8:$G29,4,FALSE)</f>
        <v>#N/A</v>
      </c>
      <c r="O41" s="47" t="e">
        <f>VLOOKUP(M39,$C8:$G29,5,FALSE)</f>
        <v>#N/A</v>
      </c>
      <c r="P41" s="45" t="e">
        <f>VLOOKUP(P39,$C8:$CI29,83,FALSE)</f>
        <v>#N/A</v>
      </c>
      <c r="Q41" s="46" t="e">
        <f>VLOOKUP(P39,$C8:$G29,4,FALSE)</f>
        <v>#N/A</v>
      </c>
      <c r="R41" s="47" t="e">
        <f>VLOOKUP(P39,$C8:$G29,5,FALSE)</f>
        <v>#N/A</v>
      </c>
      <c r="S41" s="45" t="e">
        <f>VLOOKUP(S39,$C8:$CI29,83,FALSE)</f>
        <v>#N/A</v>
      </c>
      <c r="T41" s="46" t="e">
        <f>VLOOKUP(S39,$C8:$G29,4,FALSE)</f>
        <v>#N/A</v>
      </c>
      <c r="U41" s="47" t="e">
        <f>VLOOKUP(S39,$C8:$G29,5,FALSE)</f>
        <v>#N/A</v>
      </c>
      <c r="V41" s="45" t="e">
        <f>VLOOKUP(V39,$C8:$CI29,83,FALSE)</f>
        <v>#N/A</v>
      </c>
      <c r="W41" s="46" t="e">
        <f>VLOOKUP(V39,$C8:$G29,4,FALSE)</f>
        <v>#N/A</v>
      </c>
      <c r="X41" s="47" t="e">
        <f>VLOOKUP(V39,$C8:$G29,5,FALSE)</f>
        <v>#N/A</v>
      </c>
      <c r="Y41" s="45" t="e">
        <f>VLOOKUP(Y39,$C8:$CI29,83,FALSE)</f>
        <v>#N/A</v>
      </c>
      <c r="Z41" s="46" t="e">
        <f>VLOOKUP(Y39,$C8:$G29,4,FALSE)</f>
        <v>#N/A</v>
      </c>
      <c r="AA41" s="47" t="e">
        <f>VLOOKUP(Y39,$C8:$G29,5,FALSE)</f>
        <v>#N/A</v>
      </c>
      <c r="AB41" s="45" t="e">
        <f>VLOOKUP(AB39,$C8:$CI29,83,FALSE)</f>
        <v>#N/A</v>
      </c>
      <c r="AC41" s="46" t="e">
        <f>VLOOKUP(AB39,$C8:$G29,4,FALSE)</f>
        <v>#N/A</v>
      </c>
      <c r="AD41" s="47" t="e">
        <f>VLOOKUP(AB39,$C8:$G29,5,FALSE)</f>
        <v>#N/A</v>
      </c>
      <c r="AE41" s="45" t="e">
        <f>VLOOKUP(AE39,$C8:$CI29,83,FALSE)</f>
        <v>#N/A</v>
      </c>
      <c r="AF41" s="46" t="e">
        <f>VLOOKUP(AE39,$C8:$G29,4,FALSE)</f>
        <v>#N/A</v>
      </c>
      <c r="AG41" s="47" t="e">
        <f>VLOOKUP(AE39,$C8:$G29,5,FALSE)</f>
        <v>#N/A</v>
      </c>
    </row>
  </sheetData>
  <sheetProtection algorithmName="SHA-512" hashValue="kQGjv6UzGWP2CC59CZk3A38SIN98OeEDhVC78TfdyewrCRsrYz7e+obb6sJelG7xhlaPwMLm/2UCyvoelHSZ+g==" saltValue="LWFfukoRPGQIqindW6rT+A==" spinCount="100000" sheet="1" objects="1" scenarios="1"/>
  <dataConsolidate/>
  <mergeCells count="14">
    <mergeCell ref="H1:J1"/>
    <mergeCell ref="H31:J31"/>
    <mergeCell ref="AF6:AJ6"/>
    <mergeCell ref="L5:AJ5"/>
    <mergeCell ref="CF5:CG5"/>
    <mergeCell ref="I3:J3"/>
    <mergeCell ref="BK5:BT5"/>
    <mergeCell ref="A5:B5"/>
    <mergeCell ref="A3:B3"/>
    <mergeCell ref="C3:H3"/>
    <mergeCell ref="C4:H4"/>
    <mergeCell ref="F5:G5"/>
    <mergeCell ref="C5:E5"/>
    <mergeCell ref="A4:B4"/>
  </mergeCells>
  <phoneticPr fontId="11" type="noConversion"/>
  <conditionalFormatting sqref="A36:XFD36">
    <cfRule type="expression" dxfId="4" priority="1">
      <formula>$I$6="nein"</formula>
    </cfRule>
    <cfRule type="expression" dxfId="3" priority="4">
      <formula>$I$6="ja"</formula>
    </cfRule>
  </conditionalFormatting>
  <conditionalFormatting sqref="A41:XFD41">
    <cfRule type="expression" dxfId="2" priority="2">
      <formula>$I$6="ja"</formula>
    </cfRule>
    <cfRule type="expression" dxfId="1" priority="3">
      <formula>$I$6="nein"</formula>
    </cfRule>
  </conditionalFormatting>
  <conditionalFormatting sqref="E7:E29">
    <cfRule type="expression" dxfId="0" priority="6">
      <formula>$I$6="nein"</formula>
    </cfRule>
  </conditionalFormatting>
  <dataValidations count="2">
    <dataValidation type="list" allowBlank="1" showInputMessage="1" showErrorMessage="1" sqref="D8:D29" xr:uid="{B9854844-6405-442B-9DE1-634B7DDD60B5}">
      <formula1>INDIRECT($H$6)</formula1>
    </dataValidation>
    <dataValidation type="list" allowBlank="1" showInputMessage="1" showErrorMessage="1" sqref="E8:E30" xr:uid="{66465FEA-6F27-B54B-9FD7-BC6FB5E14A5C}">
      <formula1>_xlfn.IFS($H$5="SOLO TECH",SOLO,$H$5="DUETT TECH",DUETT,$H$5="MIXED TECH",MIXED,$H$5="TEAM TECH",TEAM)</formula1>
    </dataValidation>
  </dataValidations>
  <printOptions horizontalCentered="1" verticalCentered="1"/>
  <pageMargins left="0.39370078740157483" right="0" top="0.39370078740157483" bottom="0.19685039370078741" header="0" footer="0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3CEAA2E0-A62A-41F7-9763-9A687ED3071F}">
          <x14:formula1>
            <xm:f>DATA!$C$3:$C$12</xm:f>
          </x14:formula1>
          <xm:sqref>D31:E32</xm:sqref>
        </x14:dataValidation>
        <x14:dataValidation type="list" allowBlank="1" showInputMessage="1" showErrorMessage="1" xr:uid="{6697F6E6-CD56-4947-AC10-61B131BC522B}">
          <x14:formula1>
            <xm:f>_xlfn.IFS($BK8="A",ACRO!$D$5:$D$26,$BK8="B",ACRO!$G$5:$G$26,$BK8="C",ACRO!$J$5:$J$26,$BK8="P",ACRO!$M$5:$M$26)</xm:f>
          </x14:formula1>
          <xm:sqref>BL8</xm:sqref>
        </x14:dataValidation>
        <x14:dataValidation type="list" allowBlank="1" showInputMessage="1" showErrorMessage="1" xr:uid="{607357B3-3AC8-294F-AFE2-743D7893E184}">
          <x14:formula1>
            <xm:f>DATA!$A$12:$A$21</xm:f>
          </x14:formula1>
          <xm:sqref>H5</xm:sqref>
        </x14:dataValidation>
        <x14:dataValidation type="list" allowBlank="1" showInputMessage="1" showErrorMessage="1" xr:uid="{1585E3C6-42FF-BC4A-ACA9-790A9D53034D}">
          <x14:formula1>
            <xm:f>DATA!$A$25:$A$31</xm:f>
          </x14:formula1>
          <xm:sqref>C5</xm:sqref>
        </x14:dataValidation>
        <x14:dataValidation type="list" allowBlank="1" showInputMessage="1" showErrorMessage="1" xr:uid="{1E91FB7F-AC0F-4AB4-96DD-36006318C7DE}">
          <x14:formula1>
            <xm:f>DATA!$C$21:$C$24</xm:f>
          </x14:formula1>
          <xm:sqref>C31:C32 D30</xm:sqref>
        </x14:dataValidation>
        <x14:dataValidation type="list" allowBlank="1" showInputMessage="1" showErrorMessage="1" xr:uid="{777E1F55-389E-4CD3-9C36-8E48B301822C}">
          <x14:formula1>
            <xm:f>DATA!$W$2:$W$52</xm:f>
          </x14:formula1>
          <xm:sqref>CF8:CF29</xm:sqref>
        </x14:dataValidation>
        <x14:dataValidation type="list" allowBlank="1" showInputMessage="1" showErrorMessage="1" xr:uid="{70BEE79C-1343-9D46-9980-6B30AB71C620}">
          <x14:formula1>
            <xm:f>ACRO!$B$5:$B$8</xm:f>
          </x14:formula1>
          <xm:sqref>BK30:BK32 CF30:CF32</xm:sqref>
        </x14:dataValidation>
        <x14:dataValidation type="list" allowBlank="1" showInputMessage="1" showErrorMessage="1" xr:uid="{AFE001FD-A731-B74A-A85F-3AD4B3CE7BCB}">
          <x14:formula1>
            <xm:f>_xlfn.IFS(BK9="A",ACRO!$D$5:$D$26,BK9="B",ACRO!$G$5:$G$26,BK9="C",ACRO!$J$5:$J$26,BK9="P",ACRO!$M$5:$M$26)</xm:f>
          </x14:formula1>
          <xm:sqref>CG30:CG32 BL9:BL32</xm:sqref>
        </x14:dataValidation>
        <x14:dataValidation type="list" allowBlank="1" showInputMessage="1" showErrorMessage="1" xr:uid="{84083731-A8F1-6D48-9252-98A5B10DEAE1}">
          <x14:formula1>
            <xm:f>_xlfn.IFS($BK8="A",ACRO!$D$35:$D$75,$BK8="B",ACRO!$G$35:$G$75,$BK8="C",ACRO!$J$35:$J$75,$BK8="P",ACRO!$M$35:$M$75)</xm:f>
          </x14:formula1>
          <xm:sqref>BM8:BM32</xm:sqref>
        </x14:dataValidation>
        <x14:dataValidation type="list" allowBlank="1" showInputMessage="1" showErrorMessage="1" xr:uid="{2D747990-1E85-4546-858C-E0C47CEE43F7}">
          <x14:formula1>
            <xm:f>_xlfn.IFS($BK8="A",ACRO!$D$85:$D$95,$BK8="B",ACRO!$G$85:$G$95,$BK8="C",ACRO!$J$85:$J$95,$BK8="P",ACRO!$M$85:$M$95)</xm:f>
          </x14:formula1>
          <xm:sqref>BN8:BN32</xm:sqref>
        </x14:dataValidation>
        <x14:dataValidation type="list" allowBlank="1" showInputMessage="1" showErrorMessage="1" xr:uid="{D16A8DB5-F866-7348-862B-AAE8FE60C3DF}">
          <x14:formula1>
            <xm:f>_xlfn.IFS($BK8="A",ACRO!$D$105:$D$145,$BK8="B",ACRO!$G$105:$G$145,$BK8="C",ACRO!$J$105:$J$145,$BK8="P",ACRO!$M$105:$M$145)</xm:f>
          </x14:formula1>
          <xm:sqref>BO8:BO32</xm:sqref>
        </x14:dataValidation>
        <x14:dataValidation type="list" allowBlank="1" showInputMessage="1" showErrorMessage="1" xr:uid="{F215ED3B-E084-BF48-A3D8-F16926874EFF}">
          <x14:formula1>
            <xm:f>_xlfn.IFS($BK8="A",ACRO!$D$155:$D$195,$BK8="B",ACRO!$G$155:$G$195,$BK8="C",ACRO!$J$155:$J$195,$BK8="P",ACRO!$M$155:$M$195)</xm:f>
          </x14:formula1>
          <xm:sqref>BP8:BP32</xm:sqref>
        </x14:dataValidation>
        <x14:dataValidation type="list" allowBlank="1" showInputMessage="1" showErrorMessage="1" xr:uid="{3EE37914-5FA2-BB46-B877-A34C23995335}">
          <x14:formula1>
            <xm:f>_xlfn.IFS($BK8="A",ACRO!$D$205:$D$225,$BK8="B",ACRO!$G$205:$G$225,$BK8="C",ACRO!$J$205:$J$225,$BK8="P",ACRO!$M$205:$M$225)</xm:f>
          </x14:formula1>
          <xm:sqref>BQ8:BQ32</xm:sqref>
        </x14:dataValidation>
        <x14:dataValidation type="list" allowBlank="1" showInputMessage="1" showErrorMessage="1" xr:uid="{1E2EC350-61DD-6C45-9F2C-34DADFFDA55D}">
          <x14:formula1>
            <xm:f>_xlfn.IFS($BK8="A",ACRO!$D$235:$D$305,$BK8="B",ACRO!$G$235:$G$305,$BK8="C",ACRO!$J$235:$J$305,$BK8="P",ACRO!$M$235:$M$305)</xm:f>
          </x14:formula1>
          <xm:sqref>BR8:BR32</xm:sqref>
        </x14:dataValidation>
        <x14:dataValidation type="list" allowBlank="1" showInputMessage="1" showErrorMessage="1" xr:uid="{8F151A1C-2D6B-9740-B703-6BC18768D01C}">
          <x14:formula1>
            <xm:f>_xlfn.IFS($BK8="A",ACRO!$D$315:$D$345,$BK8="B",ACRO!$G$315:$G$345,$BK8="C",ACRO!$J$315:$J$345,$BK8="P",ACRO!$M$315:$M$345)</xm:f>
          </x14:formula1>
          <xm:sqref>BS8:BT32</xm:sqref>
        </x14:dataValidation>
        <x14:dataValidation type="list" allowBlank="1" showInputMessage="1" showErrorMessage="1" xr:uid="{47C2FEA9-9E29-3942-BDCC-D61DFEBAD3B3}">
          <x14:formula1>
            <xm:f>DATA!$R:$R</xm:f>
          </x14:formula1>
          <xm:sqref>L8:AE30</xm:sqref>
        </x14:dataValidation>
        <x14:dataValidation type="list" allowBlank="1" showInputMessage="1" showErrorMessage="1" xr:uid="{718D46A3-9AD0-124A-94B5-437A977C2280}">
          <x14:formula1>
            <xm:f>DATA!$T:$T</xm:f>
          </x14:formula1>
          <xm:sqref>AF8:AJ30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A5CC3-B82B-467E-9C02-9A3B6666DA18}">
  <sheetPr codeName="Tabelle2"/>
  <dimension ref="A1:X475"/>
  <sheetViews>
    <sheetView zoomScale="140" workbookViewId="0">
      <selection activeCell="S231" sqref="S231"/>
    </sheetView>
  </sheetViews>
  <sheetFormatPr baseColWidth="10" defaultRowHeight="15" x14ac:dyDescent="0.25"/>
  <cols>
    <col min="1" max="1" width="19.42578125" bestFit="1" customWidth="1"/>
    <col min="3" max="3" width="12.140625" bestFit="1" customWidth="1"/>
    <col min="5" max="5" width="12" customWidth="1"/>
    <col min="6" max="6" width="12.42578125" bestFit="1" customWidth="1"/>
    <col min="7" max="7" width="12.42578125" customWidth="1"/>
    <col min="8" max="8" width="12.28515625" customWidth="1"/>
    <col min="9" max="9" width="11.85546875" customWidth="1"/>
    <col min="10" max="10" width="11.42578125" customWidth="1"/>
    <col min="12" max="12" width="13.42578125" customWidth="1"/>
  </cols>
  <sheetData>
    <row r="1" spans="1:24" x14ac:dyDescent="0.25">
      <c r="A1" s="2"/>
    </row>
    <row r="2" spans="1:24" ht="15.75" x14ac:dyDescent="0.25">
      <c r="H2" s="3" t="s">
        <v>8</v>
      </c>
      <c r="I2" s="3"/>
      <c r="J2" s="3" t="s">
        <v>9</v>
      </c>
      <c r="K2" s="3"/>
      <c r="L2" s="3" t="s">
        <v>28</v>
      </c>
      <c r="M2" s="3"/>
      <c r="N2" s="3" t="s">
        <v>29</v>
      </c>
      <c r="O2" s="4"/>
      <c r="R2" s="12" t="s">
        <v>66</v>
      </c>
      <c r="S2" s="12">
        <v>0.3</v>
      </c>
      <c r="T2" s="12" t="s">
        <v>54</v>
      </c>
      <c r="U2" s="12">
        <v>0.2</v>
      </c>
      <c r="W2" s="60" t="s">
        <v>921</v>
      </c>
      <c r="X2" s="61">
        <v>0.1</v>
      </c>
    </row>
    <row r="3" spans="1:24" ht="15.75" x14ac:dyDescent="0.25">
      <c r="B3" s="1"/>
      <c r="C3" s="1"/>
      <c r="D3" s="1"/>
      <c r="E3" s="1"/>
      <c r="H3" s="3" t="s">
        <v>0</v>
      </c>
      <c r="I3" s="5">
        <v>2.7</v>
      </c>
      <c r="J3" s="3" t="s">
        <v>0</v>
      </c>
      <c r="K3" s="5">
        <v>3</v>
      </c>
      <c r="L3" s="3" t="s">
        <v>0</v>
      </c>
      <c r="M3" s="5">
        <v>2.7</v>
      </c>
      <c r="N3" s="3" t="s">
        <v>0</v>
      </c>
      <c r="O3" s="6">
        <v>2.5</v>
      </c>
      <c r="R3" s="12" t="s">
        <v>41</v>
      </c>
      <c r="S3" s="12">
        <v>0.45</v>
      </c>
      <c r="T3" s="12" t="s">
        <v>55</v>
      </c>
      <c r="U3" s="12">
        <v>0.4</v>
      </c>
      <c r="W3" s="60" t="s">
        <v>922</v>
      </c>
      <c r="X3" s="61">
        <v>0.2</v>
      </c>
    </row>
    <row r="4" spans="1:24" ht="15.75" x14ac:dyDescent="0.25">
      <c r="B4" s="1"/>
      <c r="C4" s="1"/>
      <c r="D4" s="1"/>
      <c r="E4" s="1"/>
      <c r="H4" s="3" t="s">
        <v>1</v>
      </c>
      <c r="I4" s="5">
        <v>2.1</v>
      </c>
      <c r="J4" s="3" t="s">
        <v>1</v>
      </c>
      <c r="K4" s="5">
        <v>2.5</v>
      </c>
      <c r="L4" s="3" t="s">
        <v>1</v>
      </c>
      <c r="M4" s="5">
        <v>2.5</v>
      </c>
      <c r="N4" s="3" t="s">
        <v>1</v>
      </c>
      <c r="O4" s="6">
        <v>2.2999999999999998</v>
      </c>
      <c r="R4" s="12" t="s">
        <v>67</v>
      </c>
      <c r="S4" s="12">
        <v>0.5</v>
      </c>
      <c r="T4" s="12" t="s">
        <v>56</v>
      </c>
      <c r="U4" s="12">
        <v>0.6</v>
      </c>
      <c r="W4" s="60" t="s">
        <v>550</v>
      </c>
      <c r="X4" s="61">
        <v>0.4</v>
      </c>
    </row>
    <row r="5" spans="1:24" ht="15.75" x14ac:dyDescent="0.25">
      <c r="B5" s="1"/>
      <c r="C5" s="1"/>
      <c r="D5" s="1"/>
      <c r="E5" s="1"/>
      <c r="H5" s="3" t="s">
        <v>2</v>
      </c>
      <c r="I5" s="5">
        <v>3</v>
      </c>
      <c r="J5" s="3" t="s">
        <v>2</v>
      </c>
      <c r="K5" s="5">
        <v>2.8</v>
      </c>
      <c r="L5" s="3" t="s">
        <v>2</v>
      </c>
      <c r="M5" s="5">
        <v>2.4</v>
      </c>
      <c r="N5" s="3" t="s">
        <v>2</v>
      </c>
      <c r="O5" s="6">
        <v>2.6</v>
      </c>
      <c r="R5" s="12" t="s">
        <v>68</v>
      </c>
      <c r="S5" s="12">
        <v>0.5</v>
      </c>
      <c r="T5" s="12" t="s">
        <v>57</v>
      </c>
      <c r="U5" s="12">
        <v>0.8</v>
      </c>
      <c r="W5" s="60" t="s">
        <v>923</v>
      </c>
      <c r="X5" s="61">
        <v>0.4</v>
      </c>
    </row>
    <row r="6" spans="1:24" ht="15.75" x14ac:dyDescent="0.25">
      <c r="B6" s="1"/>
      <c r="C6" s="1"/>
      <c r="D6" s="1"/>
      <c r="E6" s="1"/>
      <c r="H6" s="3" t="s">
        <v>3</v>
      </c>
      <c r="I6" s="5">
        <v>2.7</v>
      </c>
      <c r="J6" s="3" t="s">
        <v>3</v>
      </c>
      <c r="K6" s="5">
        <v>2.4</v>
      </c>
      <c r="L6" s="3" t="s">
        <v>3</v>
      </c>
      <c r="M6" s="5">
        <v>2.2000000000000002</v>
      </c>
      <c r="N6" s="3" t="s">
        <v>3</v>
      </c>
      <c r="O6" s="6">
        <v>2.2999999999999998</v>
      </c>
      <c r="R6" s="12" t="s">
        <v>69</v>
      </c>
      <c r="S6" s="12">
        <v>0.65</v>
      </c>
      <c r="T6" s="12" t="s">
        <v>58</v>
      </c>
      <c r="U6" s="12">
        <v>1</v>
      </c>
      <c r="W6" s="60" t="s">
        <v>924</v>
      </c>
      <c r="X6" s="61">
        <v>0.4</v>
      </c>
    </row>
    <row r="7" spans="1:24" ht="15.75" x14ac:dyDescent="0.25">
      <c r="B7" s="1"/>
      <c r="C7" s="1"/>
      <c r="D7" s="1"/>
      <c r="E7" s="1"/>
      <c r="H7" s="3">
        <v>3</v>
      </c>
      <c r="I7" s="5">
        <v>3.2</v>
      </c>
      <c r="J7" s="85">
        <v>3</v>
      </c>
      <c r="K7" s="86">
        <v>3.1</v>
      </c>
      <c r="L7" s="3">
        <v>3</v>
      </c>
      <c r="M7" s="86">
        <v>3</v>
      </c>
      <c r="N7" s="3" t="s">
        <v>10</v>
      </c>
      <c r="O7" s="6">
        <v>2.6</v>
      </c>
      <c r="R7" s="12" t="s">
        <v>70</v>
      </c>
      <c r="S7" s="12">
        <v>0.65</v>
      </c>
      <c r="T7" s="12" t="s">
        <v>59</v>
      </c>
      <c r="U7" s="12">
        <v>1.2</v>
      </c>
      <c r="W7" s="60" t="s">
        <v>925</v>
      </c>
      <c r="X7" s="61">
        <v>0.4</v>
      </c>
    </row>
    <row r="8" spans="1:24" ht="15.75" x14ac:dyDescent="0.25">
      <c r="B8" s="1"/>
      <c r="C8" s="1"/>
      <c r="D8" s="1"/>
      <c r="E8" s="1"/>
      <c r="H8" s="3"/>
      <c r="I8" s="5"/>
      <c r="J8" s="3"/>
      <c r="K8" s="5"/>
      <c r="L8" s="3"/>
      <c r="M8" s="5"/>
      <c r="N8" s="3" t="s">
        <v>11</v>
      </c>
      <c r="O8" s="6">
        <v>2.2999999999999998</v>
      </c>
      <c r="R8" s="12" t="s">
        <v>71</v>
      </c>
      <c r="S8" s="12">
        <v>0.65</v>
      </c>
      <c r="W8" s="60" t="s">
        <v>926</v>
      </c>
      <c r="X8" s="61">
        <v>0.6</v>
      </c>
    </row>
    <row r="9" spans="1:24" ht="15.75" x14ac:dyDescent="0.25">
      <c r="B9" s="1"/>
      <c r="C9" s="1"/>
      <c r="D9" s="1"/>
      <c r="E9" s="1"/>
      <c r="H9" s="3" t="s">
        <v>4</v>
      </c>
      <c r="I9" s="5">
        <v>2.9</v>
      </c>
      <c r="J9" s="3" t="s">
        <v>4</v>
      </c>
      <c r="K9" s="5">
        <v>3.2</v>
      </c>
      <c r="L9" s="3"/>
      <c r="M9" s="5"/>
      <c r="N9" s="3">
        <v>4</v>
      </c>
      <c r="O9" s="6">
        <v>2.9</v>
      </c>
      <c r="R9" s="12" t="s">
        <v>72</v>
      </c>
      <c r="S9" s="12">
        <v>0.65</v>
      </c>
      <c r="W9" s="60" t="s">
        <v>927</v>
      </c>
      <c r="X9" s="61">
        <v>0.6</v>
      </c>
    </row>
    <row r="10" spans="1:24" ht="15.75" x14ac:dyDescent="0.25">
      <c r="B10" s="1"/>
      <c r="C10" s="1"/>
      <c r="D10" s="1"/>
      <c r="E10" s="1"/>
      <c r="H10" s="3" t="s">
        <v>5</v>
      </c>
      <c r="I10" s="5">
        <v>2.6</v>
      </c>
      <c r="J10" s="3" t="s">
        <v>5</v>
      </c>
      <c r="K10" s="5">
        <v>2.7</v>
      </c>
      <c r="L10" s="3"/>
      <c r="M10" s="5"/>
      <c r="N10" s="3"/>
      <c r="O10" s="6"/>
      <c r="R10" s="12" t="s">
        <v>73</v>
      </c>
      <c r="S10" s="12">
        <v>0.8</v>
      </c>
      <c r="W10" s="60" t="s">
        <v>928</v>
      </c>
      <c r="X10" s="61">
        <v>0.6</v>
      </c>
    </row>
    <row r="11" spans="1:24" ht="15.75" x14ac:dyDescent="0.25">
      <c r="B11" s="1"/>
      <c r="C11" s="1"/>
      <c r="D11" s="1"/>
      <c r="E11" s="1"/>
      <c r="H11" s="3" t="s">
        <v>6</v>
      </c>
      <c r="I11" s="5">
        <v>2.4</v>
      </c>
      <c r="J11" s="3" t="s">
        <v>6</v>
      </c>
      <c r="K11" s="5">
        <v>2.2999999999999998</v>
      </c>
      <c r="L11" s="3"/>
      <c r="M11" s="5"/>
      <c r="N11" s="3" t="s">
        <v>6</v>
      </c>
      <c r="O11" s="6">
        <v>2.4</v>
      </c>
      <c r="R11" s="12" t="s">
        <v>74</v>
      </c>
      <c r="S11" s="12">
        <v>0.8</v>
      </c>
      <c r="W11" s="60" t="s">
        <v>929</v>
      </c>
      <c r="X11" s="61">
        <v>0.6</v>
      </c>
    </row>
    <row r="12" spans="1:24" ht="15.75" x14ac:dyDescent="0.25">
      <c r="A12" t="s">
        <v>894</v>
      </c>
      <c r="B12" s="1" t="s">
        <v>910</v>
      </c>
      <c r="C12" s="1"/>
      <c r="D12" s="1"/>
      <c r="E12" s="1"/>
      <c r="H12" s="3" t="s">
        <v>7</v>
      </c>
      <c r="I12" s="5">
        <v>2.1</v>
      </c>
      <c r="J12" s="3" t="s">
        <v>7</v>
      </c>
      <c r="K12" s="5">
        <v>2.1</v>
      </c>
      <c r="L12" s="3"/>
      <c r="M12" s="5"/>
      <c r="N12" s="3" t="s">
        <v>7</v>
      </c>
      <c r="O12" s="6">
        <v>2.1</v>
      </c>
      <c r="R12" s="12" t="s">
        <v>75</v>
      </c>
      <c r="S12" s="12">
        <v>0.8</v>
      </c>
      <c r="W12" s="60" t="s">
        <v>930</v>
      </c>
      <c r="X12" s="61">
        <v>0.8</v>
      </c>
    </row>
    <row r="13" spans="1:24" x14ac:dyDescent="0.25">
      <c r="A13" t="s">
        <v>893</v>
      </c>
      <c r="B13" s="1" t="s">
        <v>911</v>
      </c>
      <c r="R13" s="12" t="s">
        <v>76</v>
      </c>
      <c r="S13" s="12">
        <v>0.8</v>
      </c>
      <c r="W13" s="60" t="s">
        <v>931</v>
      </c>
      <c r="X13" s="61">
        <v>0.8</v>
      </c>
    </row>
    <row r="14" spans="1:24" x14ac:dyDescent="0.25">
      <c r="A14" t="s">
        <v>895</v>
      </c>
      <c r="B14" s="1" t="s">
        <v>912</v>
      </c>
      <c r="R14" s="12" t="s">
        <v>77</v>
      </c>
      <c r="S14" s="12">
        <v>0.8</v>
      </c>
      <c r="W14" s="60" t="s">
        <v>932</v>
      </c>
      <c r="X14" s="61">
        <v>0.8</v>
      </c>
    </row>
    <row r="15" spans="1:24" x14ac:dyDescent="0.25">
      <c r="A15" t="s">
        <v>896</v>
      </c>
      <c r="B15" s="1" t="s">
        <v>913</v>
      </c>
      <c r="R15" s="12" t="s">
        <v>78</v>
      </c>
      <c r="S15" s="12">
        <v>0.9</v>
      </c>
      <c r="W15" s="60" t="s">
        <v>933</v>
      </c>
      <c r="X15" s="61">
        <v>0.8</v>
      </c>
    </row>
    <row r="16" spans="1:24" x14ac:dyDescent="0.25">
      <c r="A16" t="s">
        <v>897</v>
      </c>
      <c r="B16" s="1" t="s">
        <v>914</v>
      </c>
      <c r="R16" s="12" t="s">
        <v>79</v>
      </c>
      <c r="S16" s="12">
        <v>0.9</v>
      </c>
      <c r="W16" s="60" t="s">
        <v>934</v>
      </c>
      <c r="X16" s="61">
        <v>0.8</v>
      </c>
    </row>
    <row r="17" spans="1:24" x14ac:dyDescent="0.25">
      <c r="A17" t="s">
        <v>898</v>
      </c>
      <c r="B17" s="1" t="s">
        <v>915</v>
      </c>
      <c r="R17" s="12" t="s">
        <v>80</v>
      </c>
      <c r="S17" s="12">
        <v>0.9</v>
      </c>
      <c r="W17" s="60" t="s">
        <v>935</v>
      </c>
      <c r="X17" s="61">
        <v>0.8</v>
      </c>
    </row>
    <row r="18" spans="1:24" x14ac:dyDescent="0.25">
      <c r="A18" t="s">
        <v>899</v>
      </c>
      <c r="B18" s="1" t="s">
        <v>916</v>
      </c>
      <c r="R18" s="12" t="s">
        <v>81</v>
      </c>
      <c r="S18" s="12">
        <v>0.9</v>
      </c>
      <c r="W18" s="60" t="s">
        <v>39</v>
      </c>
      <c r="X18" s="61">
        <v>0.8</v>
      </c>
    </row>
    <row r="19" spans="1:24" x14ac:dyDescent="0.25">
      <c r="A19" t="s">
        <v>900</v>
      </c>
      <c r="B19" s="1" t="s">
        <v>917</v>
      </c>
      <c r="R19" s="12" t="s">
        <v>82</v>
      </c>
      <c r="S19" s="12">
        <v>0.9</v>
      </c>
      <c r="W19" s="60" t="s">
        <v>936</v>
      </c>
      <c r="X19" s="61">
        <v>0.8</v>
      </c>
    </row>
    <row r="20" spans="1:24" x14ac:dyDescent="0.25">
      <c r="A20" t="s">
        <v>30</v>
      </c>
      <c r="B20" s="1" t="s">
        <v>918</v>
      </c>
      <c r="C20" t="s">
        <v>894</v>
      </c>
      <c r="D20" t="s">
        <v>893</v>
      </c>
      <c r="E20" t="s">
        <v>895</v>
      </c>
      <c r="F20" t="s">
        <v>896</v>
      </c>
      <c r="G20" t="s">
        <v>897</v>
      </c>
      <c r="H20" t="s">
        <v>898</v>
      </c>
      <c r="I20" t="s">
        <v>899</v>
      </c>
      <c r="J20" t="s">
        <v>900</v>
      </c>
      <c r="K20" t="s">
        <v>30</v>
      </c>
      <c r="L20" t="s">
        <v>31</v>
      </c>
      <c r="R20" s="12" t="s">
        <v>83</v>
      </c>
      <c r="S20" s="12">
        <v>1.1000000000000001</v>
      </c>
      <c r="W20" s="60" t="s">
        <v>937</v>
      </c>
      <c r="X20" s="61">
        <v>1</v>
      </c>
    </row>
    <row r="21" spans="1:24" x14ac:dyDescent="0.25">
      <c r="A21" t="s">
        <v>31</v>
      </c>
      <c r="B21" s="1" t="s">
        <v>919</v>
      </c>
      <c r="C21" t="s">
        <v>26</v>
      </c>
      <c r="D21" t="s">
        <v>26</v>
      </c>
      <c r="E21" t="s">
        <v>26</v>
      </c>
      <c r="F21" t="s">
        <v>26</v>
      </c>
      <c r="G21" t="s">
        <v>26</v>
      </c>
      <c r="H21" t="s">
        <v>26</v>
      </c>
      <c r="I21" t="s">
        <v>26</v>
      </c>
      <c r="J21" t="s">
        <v>26</v>
      </c>
      <c r="K21" t="s">
        <v>26</v>
      </c>
      <c r="L21" t="s">
        <v>26</v>
      </c>
      <c r="R21" s="12" t="s">
        <v>84</v>
      </c>
      <c r="S21" s="12">
        <v>1.1000000000000001</v>
      </c>
      <c r="W21" s="60" t="s">
        <v>938</v>
      </c>
      <c r="X21" s="61">
        <v>1</v>
      </c>
    </row>
    <row r="22" spans="1:24" x14ac:dyDescent="0.25">
      <c r="C22" t="s">
        <v>13</v>
      </c>
      <c r="D22" t="s">
        <v>16</v>
      </c>
      <c r="E22" t="s">
        <v>13</v>
      </c>
      <c r="F22" t="s">
        <v>16</v>
      </c>
      <c r="G22" t="s">
        <v>13</v>
      </c>
      <c r="H22" t="s">
        <v>16</v>
      </c>
      <c r="I22" t="s">
        <v>13</v>
      </c>
      <c r="J22" t="s">
        <v>16</v>
      </c>
      <c r="K22" t="s">
        <v>906</v>
      </c>
      <c r="L22" t="s">
        <v>16</v>
      </c>
      <c r="R22" s="12" t="s">
        <v>85</v>
      </c>
      <c r="S22" s="12">
        <v>1.1000000000000001</v>
      </c>
      <c r="W22" s="60" t="s">
        <v>939</v>
      </c>
      <c r="X22" s="61">
        <v>1</v>
      </c>
    </row>
    <row r="23" spans="1:24" x14ac:dyDescent="0.25">
      <c r="C23" t="s">
        <v>16</v>
      </c>
      <c r="E23" t="s">
        <v>16</v>
      </c>
      <c r="F23" t="s">
        <v>969</v>
      </c>
      <c r="G23" t="s">
        <v>16</v>
      </c>
      <c r="H23" t="s">
        <v>969</v>
      </c>
      <c r="I23" t="s">
        <v>16</v>
      </c>
      <c r="J23" t="s">
        <v>906</v>
      </c>
      <c r="K23" t="s">
        <v>907</v>
      </c>
      <c r="L23" t="s">
        <v>980</v>
      </c>
      <c r="R23" s="12" t="s">
        <v>42</v>
      </c>
      <c r="S23" s="12">
        <v>1.5</v>
      </c>
      <c r="W23" s="60" t="s">
        <v>940</v>
      </c>
      <c r="X23" s="61">
        <v>1</v>
      </c>
    </row>
    <row r="24" spans="1:24" x14ac:dyDescent="0.25">
      <c r="E24" t="s">
        <v>969</v>
      </c>
      <c r="G24" t="s">
        <v>969</v>
      </c>
      <c r="H24" t="s">
        <v>976</v>
      </c>
      <c r="I24" t="s">
        <v>979</v>
      </c>
      <c r="J24" t="s">
        <v>907</v>
      </c>
      <c r="K24" t="s">
        <v>908</v>
      </c>
      <c r="L24" t="s">
        <v>978</v>
      </c>
      <c r="R24" s="12" t="s">
        <v>43</v>
      </c>
      <c r="S24" s="12">
        <v>1.7</v>
      </c>
      <c r="W24" s="60" t="s">
        <v>941</v>
      </c>
      <c r="X24" s="61">
        <v>1</v>
      </c>
    </row>
    <row r="25" spans="1:24" x14ac:dyDescent="0.25">
      <c r="A25" t="s">
        <v>35</v>
      </c>
      <c r="G25" t="s">
        <v>976</v>
      </c>
      <c r="I25" t="s">
        <v>906</v>
      </c>
      <c r="J25" t="s">
        <v>908</v>
      </c>
      <c r="K25" t="s">
        <v>909</v>
      </c>
      <c r="L25" t="s">
        <v>977</v>
      </c>
      <c r="R25" s="12" t="s">
        <v>86</v>
      </c>
      <c r="S25" s="12">
        <v>2</v>
      </c>
      <c r="W25" s="60" t="s">
        <v>942</v>
      </c>
      <c r="X25" s="61">
        <v>1</v>
      </c>
    </row>
    <row r="26" spans="1:24" x14ac:dyDescent="0.25">
      <c r="A26" t="s">
        <v>36</v>
      </c>
      <c r="I26" t="s">
        <v>907</v>
      </c>
      <c r="J26" t="s">
        <v>909</v>
      </c>
      <c r="L26" t="s">
        <v>906</v>
      </c>
      <c r="R26" s="12" t="s">
        <v>87</v>
      </c>
      <c r="S26" s="12">
        <v>2</v>
      </c>
      <c r="W26" s="60" t="s">
        <v>943</v>
      </c>
      <c r="X26" s="61">
        <v>1</v>
      </c>
    </row>
    <row r="27" spans="1:24" x14ac:dyDescent="0.25">
      <c r="A27" t="s">
        <v>34</v>
      </c>
      <c r="I27" t="s">
        <v>908</v>
      </c>
      <c r="L27" t="s">
        <v>907</v>
      </c>
      <c r="R27" s="12" t="s">
        <v>88</v>
      </c>
      <c r="S27" s="12">
        <v>0.15</v>
      </c>
      <c r="W27" s="60" t="s">
        <v>944</v>
      </c>
      <c r="X27" s="61">
        <v>1</v>
      </c>
    </row>
    <row r="28" spans="1:24" x14ac:dyDescent="0.25">
      <c r="A28" t="s">
        <v>38</v>
      </c>
      <c r="I28" t="s">
        <v>909</v>
      </c>
      <c r="L28" t="s">
        <v>908</v>
      </c>
      <c r="R28" s="12" t="s">
        <v>89</v>
      </c>
      <c r="S28" s="12">
        <v>0.35</v>
      </c>
      <c r="W28" s="60" t="s">
        <v>945</v>
      </c>
      <c r="X28" s="61">
        <v>1.2</v>
      </c>
    </row>
    <row r="29" spans="1:24" x14ac:dyDescent="0.25">
      <c r="A29" t="s">
        <v>37</v>
      </c>
      <c r="D29" s="9"/>
      <c r="E29" s="9"/>
      <c r="F29" s="9"/>
      <c r="L29" t="s">
        <v>909</v>
      </c>
      <c r="R29" s="12" t="s">
        <v>90</v>
      </c>
      <c r="S29" s="12">
        <v>0.4</v>
      </c>
      <c r="W29" s="60" t="s">
        <v>946</v>
      </c>
      <c r="X29" s="61">
        <v>1.2</v>
      </c>
    </row>
    <row r="30" spans="1:24" x14ac:dyDescent="0.25">
      <c r="A30" t="s">
        <v>39</v>
      </c>
      <c r="D30" s="9"/>
      <c r="E30" s="9"/>
      <c r="R30" s="12" t="s">
        <v>91</v>
      </c>
      <c r="S30" s="12">
        <v>0.35</v>
      </c>
      <c r="W30" s="60" t="s">
        <v>947</v>
      </c>
      <c r="X30" s="61">
        <v>1.2</v>
      </c>
    </row>
    <row r="31" spans="1:24" x14ac:dyDescent="0.25">
      <c r="A31" t="s">
        <v>40</v>
      </c>
      <c r="R31" s="12" t="s">
        <v>92</v>
      </c>
      <c r="S31" s="12">
        <v>0.8</v>
      </c>
      <c r="W31" s="60" t="s">
        <v>948</v>
      </c>
      <c r="X31" s="61">
        <v>1.2</v>
      </c>
    </row>
    <row r="32" spans="1:24" x14ac:dyDescent="0.25">
      <c r="R32" s="12" t="s">
        <v>93</v>
      </c>
      <c r="S32" s="12">
        <v>0.85</v>
      </c>
      <c r="W32" s="60" t="s">
        <v>949</v>
      </c>
      <c r="X32" s="61">
        <v>1.2</v>
      </c>
    </row>
    <row r="33" spans="18:24" x14ac:dyDescent="0.25">
      <c r="R33" s="12" t="s">
        <v>94</v>
      </c>
      <c r="S33" s="12">
        <v>0.75</v>
      </c>
      <c r="W33" s="60" t="s">
        <v>950</v>
      </c>
      <c r="X33" s="61">
        <v>1.2</v>
      </c>
    </row>
    <row r="34" spans="18:24" x14ac:dyDescent="0.25">
      <c r="R34" s="12" t="s">
        <v>95</v>
      </c>
      <c r="S34" s="12">
        <v>1.6</v>
      </c>
      <c r="W34" s="60" t="s">
        <v>951</v>
      </c>
      <c r="X34" s="61">
        <v>1.4</v>
      </c>
    </row>
    <row r="35" spans="18:24" x14ac:dyDescent="0.25">
      <c r="R35" s="12" t="s">
        <v>96</v>
      </c>
      <c r="S35" s="12">
        <v>1.65</v>
      </c>
      <c r="W35" s="60" t="s">
        <v>952</v>
      </c>
      <c r="X35" s="61">
        <v>1.4</v>
      </c>
    </row>
    <row r="36" spans="18:24" x14ac:dyDescent="0.25">
      <c r="R36" s="12" t="s">
        <v>97</v>
      </c>
      <c r="S36" s="12">
        <v>1.1499999999999999</v>
      </c>
      <c r="W36" s="60" t="s">
        <v>953</v>
      </c>
      <c r="X36" s="61">
        <v>1.4</v>
      </c>
    </row>
    <row r="37" spans="18:24" x14ac:dyDescent="0.25">
      <c r="R37" s="12" t="s">
        <v>98</v>
      </c>
      <c r="S37" s="12">
        <v>2.4</v>
      </c>
      <c r="W37" s="60" t="s">
        <v>954</v>
      </c>
      <c r="X37" s="61">
        <v>1.4</v>
      </c>
    </row>
    <row r="38" spans="18:24" x14ac:dyDescent="0.25">
      <c r="R38" s="12" t="s">
        <v>99</v>
      </c>
      <c r="S38" s="12">
        <v>2.4500000000000002</v>
      </c>
      <c r="W38" s="60" t="s">
        <v>955</v>
      </c>
      <c r="X38" s="61">
        <v>1.6</v>
      </c>
    </row>
    <row r="39" spans="18:24" x14ac:dyDescent="0.25">
      <c r="R39" s="12" t="s">
        <v>100</v>
      </c>
      <c r="S39" s="12">
        <v>1.55</v>
      </c>
      <c r="W39" s="60" t="s">
        <v>956</v>
      </c>
      <c r="X39" s="61">
        <v>1.6</v>
      </c>
    </row>
    <row r="40" spans="18:24" x14ac:dyDescent="0.25">
      <c r="R40" s="12" t="s">
        <v>101</v>
      </c>
      <c r="S40" s="12">
        <v>3.2</v>
      </c>
      <c r="W40" s="60" t="s">
        <v>957</v>
      </c>
      <c r="X40" s="61">
        <v>1.6</v>
      </c>
    </row>
    <row r="41" spans="18:24" x14ac:dyDescent="0.25">
      <c r="R41" s="12" t="s">
        <v>102</v>
      </c>
      <c r="S41" s="12">
        <v>3.25</v>
      </c>
      <c r="W41" s="60" t="s">
        <v>958</v>
      </c>
      <c r="X41" s="61">
        <v>1.8</v>
      </c>
    </row>
    <row r="42" spans="18:24" x14ac:dyDescent="0.25">
      <c r="R42" s="12" t="s">
        <v>103</v>
      </c>
      <c r="S42" s="12">
        <v>1.95</v>
      </c>
      <c r="W42" s="60" t="s">
        <v>959</v>
      </c>
      <c r="X42" s="61">
        <v>1.8</v>
      </c>
    </row>
    <row r="43" spans="18:24" x14ac:dyDescent="0.25">
      <c r="R43" s="12" t="s">
        <v>104</v>
      </c>
      <c r="S43" s="12">
        <v>4</v>
      </c>
      <c r="W43" s="60" t="s">
        <v>960</v>
      </c>
      <c r="X43" s="61">
        <v>2</v>
      </c>
    </row>
    <row r="44" spans="18:24" x14ac:dyDescent="0.25">
      <c r="R44" s="12" t="s">
        <v>105</v>
      </c>
      <c r="S44" s="12">
        <v>4.05</v>
      </c>
      <c r="W44" s="60" t="s">
        <v>961</v>
      </c>
      <c r="X44" s="61">
        <v>2</v>
      </c>
    </row>
    <row r="45" spans="18:24" x14ac:dyDescent="0.25">
      <c r="R45" s="12" t="s">
        <v>106</v>
      </c>
      <c r="S45" s="12">
        <v>2.35</v>
      </c>
      <c r="W45" s="60" t="s">
        <v>962</v>
      </c>
      <c r="X45" s="61">
        <v>2</v>
      </c>
    </row>
    <row r="46" spans="18:24" x14ac:dyDescent="0.25">
      <c r="R46" s="12" t="s">
        <v>107</v>
      </c>
      <c r="S46" s="12">
        <v>4.8</v>
      </c>
      <c r="W46" s="60" t="s">
        <v>963</v>
      </c>
      <c r="X46" s="61">
        <v>2.1</v>
      </c>
    </row>
    <row r="47" spans="18:24" x14ac:dyDescent="0.25">
      <c r="R47" s="12" t="s">
        <v>108</v>
      </c>
      <c r="S47" s="12">
        <v>4.8499999999999996</v>
      </c>
      <c r="W47" s="60" t="s">
        <v>964</v>
      </c>
      <c r="X47" s="61">
        <v>2.15</v>
      </c>
    </row>
    <row r="48" spans="18:24" x14ac:dyDescent="0.25">
      <c r="R48" s="12" t="s">
        <v>109</v>
      </c>
      <c r="S48" s="12">
        <v>2.75</v>
      </c>
      <c r="W48" s="60" t="s">
        <v>965</v>
      </c>
      <c r="X48" s="61">
        <v>2.2000000000000002</v>
      </c>
    </row>
    <row r="49" spans="18:24" x14ac:dyDescent="0.25">
      <c r="R49" s="12" t="s">
        <v>110</v>
      </c>
      <c r="S49" s="12">
        <v>3.15</v>
      </c>
      <c r="W49" s="60" t="s">
        <v>966</v>
      </c>
      <c r="X49" s="61">
        <v>2.2000000000000002</v>
      </c>
    </row>
    <row r="50" spans="18:24" x14ac:dyDescent="0.25">
      <c r="R50" s="12" t="s">
        <v>111</v>
      </c>
      <c r="S50" s="12">
        <v>3.55</v>
      </c>
    </row>
    <row r="51" spans="18:24" x14ac:dyDescent="0.25">
      <c r="R51" s="12" t="s">
        <v>112</v>
      </c>
      <c r="S51" s="12">
        <v>3.95</v>
      </c>
    </row>
    <row r="52" spans="18:24" x14ac:dyDescent="0.25">
      <c r="R52" s="12" t="s">
        <v>113</v>
      </c>
      <c r="S52" s="12">
        <v>0.1</v>
      </c>
    </row>
    <row r="53" spans="18:24" x14ac:dyDescent="0.25">
      <c r="R53" s="12" t="s">
        <v>114</v>
      </c>
      <c r="S53" s="12">
        <v>0.15</v>
      </c>
    </row>
    <row r="54" spans="18:24" x14ac:dyDescent="0.25">
      <c r="R54" s="12" t="s">
        <v>115</v>
      </c>
      <c r="S54" s="12">
        <v>0.2</v>
      </c>
    </row>
    <row r="55" spans="18:24" x14ac:dyDescent="0.25">
      <c r="R55" s="12" t="s">
        <v>116</v>
      </c>
      <c r="S55" s="12">
        <v>0.25</v>
      </c>
    </row>
    <row r="56" spans="18:24" x14ac:dyDescent="0.25">
      <c r="R56" s="12" t="s">
        <v>117</v>
      </c>
      <c r="S56" s="12">
        <v>0.25</v>
      </c>
    </row>
    <row r="57" spans="18:24" x14ac:dyDescent="0.25">
      <c r="R57" s="12" t="s">
        <v>44</v>
      </c>
      <c r="S57" s="12">
        <v>0.2</v>
      </c>
    </row>
    <row r="58" spans="18:24" x14ac:dyDescent="0.25">
      <c r="R58" s="12" t="s">
        <v>118</v>
      </c>
      <c r="S58" s="12">
        <v>0.35</v>
      </c>
    </row>
    <row r="59" spans="18:24" x14ac:dyDescent="0.25">
      <c r="R59" s="12" t="s">
        <v>119</v>
      </c>
      <c r="S59" s="12">
        <v>0.45</v>
      </c>
    </row>
    <row r="60" spans="18:24" x14ac:dyDescent="0.25">
      <c r="R60" s="12" t="s">
        <v>120</v>
      </c>
      <c r="S60" s="12">
        <v>0.5</v>
      </c>
    </row>
    <row r="61" spans="18:24" x14ac:dyDescent="0.25">
      <c r="R61" s="12" t="s">
        <v>121</v>
      </c>
      <c r="S61" s="12">
        <v>0.55000000000000004</v>
      </c>
    </row>
    <row r="62" spans="18:24" x14ac:dyDescent="0.25">
      <c r="R62" s="12" t="s">
        <v>122</v>
      </c>
      <c r="S62" s="12">
        <v>0.55000000000000004</v>
      </c>
    </row>
    <row r="63" spans="18:24" x14ac:dyDescent="0.25">
      <c r="R63" s="12" t="s">
        <v>123</v>
      </c>
      <c r="S63" s="12">
        <v>0.55000000000000004</v>
      </c>
    </row>
    <row r="64" spans="18:24" x14ac:dyDescent="0.25">
      <c r="R64" s="12" t="s">
        <v>45</v>
      </c>
      <c r="S64" s="12">
        <v>0.4</v>
      </c>
    </row>
    <row r="65" spans="18:19" x14ac:dyDescent="0.25">
      <c r="R65" s="12" t="s">
        <v>124</v>
      </c>
      <c r="S65" s="12">
        <v>0.75</v>
      </c>
    </row>
    <row r="66" spans="18:19" x14ac:dyDescent="0.25">
      <c r="R66" s="12" t="s">
        <v>125</v>
      </c>
      <c r="S66" s="12">
        <v>0.95</v>
      </c>
    </row>
    <row r="67" spans="18:19" x14ac:dyDescent="0.25">
      <c r="R67" s="12" t="s">
        <v>126</v>
      </c>
      <c r="S67" s="12">
        <v>1.05</v>
      </c>
    </row>
    <row r="68" spans="18:19" x14ac:dyDescent="0.25">
      <c r="R68" s="12" t="s">
        <v>127</v>
      </c>
      <c r="S68" s="12">
        <v>1.1499999999999999</v>
      </c>
    </row>
    <row r="69" spans="18:19" x14ac:dyDescent="0.25">
      <c r="R69" s="12" t="s">
        <v>46</v>
      </c>
      <c r="S69" s="12">
        <v>0.6</v>
      </c>
    </row>
    <row r="70" spans="18:19" x14ac:dyDescent="0.25">
      <c r="R70" s="12" t="s">
        <v>128</v>
      </c>
      <c r="S70" s="12">
        <v>1.1499999999999999</v>
      </c>
    </row>
    <row r="71" spans="18:19" x14ac:dyDescent="0.25">
      <c r="R71" s="12" t="s">
        <v>129</v>
      </c>
      <c r="S71" s="12">
        <v>1.45</v>
      </c>
    </row>
    <row r="72" spans="18:19" x14ac:dyDescent="0.25">
      <c r="R72" s="12" t="s">
        <v>130</v>
      </c>
      <c r="S72" s="12">
        <v>1.75</v>
      </c>
    </row>
    <row r="73" spans="18:19" x14ac:dyDescent="0.25">
      <c r="R73" s="12" t="s">
        <v>47</v>
      </c>
      <c r="S73" s="12">
        <v>0.8</v>
      </c>
    </row>
    <row r="74" spans="18:19" x14ac:dyDescent="0.25">
      <c r="R74" s="12" t="s">
        <v>131</v>
      </c>
      <c r="S74" s="12">
        <v>1.55</v>
      </c>
    </row>
    <row r="75" spans="18:19" x14ac:dyDescent="0.25">
      <c r="R75" s="12" t="s">
        <v>132</v>
      </c>
      <c r="S75" s="12">
        <v>1.95</v>
      </c>
    </row>
    <row r="76" spans="18:19" x14ac:dyDescent="0.25">
      <c r="R76" s="12" t="s">
        <v>133</v>
      </c>
      <c r="S76" s="12">
        <v>2.15</v>
      </c>
    </row>
    <row r="77" spans="18:19" x14ac:dyDescent="0.25">
      <c r="R77" s="12" t="s">
        <v>134</v>
      </c>
      <c r="S77" s="12">
        <v>2.35</v>
      </c>
    </row>
    <row r="78" spans="18:19" x14ac:dyDescent="0.25">
      <c r="R78" s="12" t="s">
        <v>135</v>
      </c>
      <c r="S78" s="12">
        <v>1.95</v>
      </c>
    </row>
    <row r="79" spans="18:19" x14ac:dyDescent="0.25">
      <c r="R79" s="12" t="s">
        <v>136</v>
      </c>
      <c r="S79" s="12">
        <v>2.4500000000000002</v>
      </c>
    </row>
    <row r="80" spans="18:19" x14ac:dyDescent="0.25">
      <c r="R80" s="12" t="s">
        <v>137</v>
      </c>
      <c r="S80" s="12">
        <v>2.95</v>
      </c>
    </row>
    <row r="81" spans="18:19" x14ac:dyDescent="0.25">
      <c r="R81" s="12" t="s">
        <v>138</v>
      </c>
      <c r="S81" s="12">
        <v>2.35</v>
      </c>
    </row>
    <row r="82" spans="18:19" x14ac:dyDescent="0.25">
      <c r="R82" s="12" t="s">
        <v>139</v>
      </c>
      <c r="S82" s="12">
        <v>2.95</v>
      </c>
    </row>
    <row r="83" spans="18:19" x14ac:dyDescent="0.25">
      <c r="R83" s="12" t="s">
        <v>140</v>
      </c>
      <c r="S83" s="12">
        <v>3.35</v>
      </c>
    </row>
    <row r="84" spans="18:19" x14ac:dyDescent="0.25">
      <c r="R84" s="12" t="s">
        <v>141</v>
      </c>
      <c r="S84" s="12">
        <v>3.55</v>
      </c>
    </row>
    <row r="85" spans="18:19" x14ac:dyDescent="0.25">
      <c r="R85" s="12" t="s">
        <v>142</v>
      </c>
      <c r="S85" s="12">
        <v>3.45</v>
      </c>
    </row>
    <row r="86" spans="18:19" x14ac:dyDescent="0.25">
      <c r="R86" s="12" t="s">
        <v>143</v>
      </c>
      <c r="S86" s="12">
        <v>4.1500000000000004</v>
      </c>
    </row>
    <row r="87" spans="18:19" x14ac:dyDescent="0.25">
      <c r="R87" s="12" t="s">
        <v>144</v>
      </c>
      <c r="S87" s="12">
        <v>3.95</v>
      </c>
    </row>
    <row r="88" spans="18:19" x14ac:dyDescent="0.25">
      <c r="R88" s="12" t="s">
        <v>145</v>
      </c>
      <c r="S88" s="12">
        <v>4.75</v>
      </c>
    </row>
    <row r="89" spans="18:19" x14ac:dyDescent="0.25">
      <c r="R89" s="12" t="s">
        <v>146</v>
      </c>
      <c r="S89" s="12">
        <v>4.45</v>
      </c>
    </row>
    <row r="90" spans="18:19" x14ac:dyDescent="0.25">
      <c r="R90" s="12" t="s">
        <v>147</v>
      </c>
      <c r="S90" s="12">
        <v>5.35</v>
      </c>
    </row>
    <row r="91" spans="18:19" x14ac:dyDescent="0.25">
      <c r="R91" s="12" t="s">
        <v>148</v>
      </c>
      <c r="S91" s="12">
        <v>4.95</v>
      </c>
    </row>
    <row r="92" spans="18:19" x14ac:dyDescent="0.25">
      <c r="R92" s="12" t="s">
        <v>149</v>
      </c>
      <c r="S92" s="12">
        <v>5.95</v>
      </c>
    </row>
    <row r="93" spans="18:19" x14ac:dyDescent="0.25">
      <c r="R93" s="12" t="s">
        <v>37</v>
      </c>
      <c r="S93" s="12">
        <v>0.05</v>
      </c>
    </row>
    <row r="94" spans="18:19" x14ac:dyDescent="0.25">
      <c r="R94" s="12" t="s">
        <v>150</v>
      </c>
      <c r="S94" s="12">
        <v>0.1</v>
      </c>
    </row>
    <row r="95" spans="18:19" x14ac:dyDescent="0.25">
      <c r="R95" s="12" t="s">
        <v>151</v>
      </c>
      <c r="S95" s="12">
        <v>0.1</v>
      </c>
    </row>
    <row r="96" spans="18:19" x14ac:dyDescent="0.25">
      <c r="R96" s="12" t="s">
        <v>152</v>
      </c>
      <c r="S96" s="12">
        <v>0.1</v>
      </c>
    </row>
    <row r="97" spans="18:19" x14ac:dyDescent="0.25">
      <c r="R97" s="12" t="s">
        <v>153</v>
      </c>
      <c r="S97" s="12">
        <v>0.1</v>
      </c>
    </row>
    <row r="98" spans="18:19" x14ac:dyDescent="0.25">
      <c r="R98" s="12" t="s">
        <v>154</v>
      </c>
      <c r="S98" s="12">
        <v>0.15</v>
      </c>
    </row>
    <row r="99" spans="18:19" x14ac:dyDescent="0.25">
      <c r="R99" s="12" t="s">
        <v>155</v>
      </c>
      <c r="S99" s="12">
        <v>0.15</v>
      </c>
    </row>
    <row r="100" spans="18:19" x14ac:dyDescent="0.25">
      <c r="R100" s="12" t="s">
        <v>156</v>
      </c>
      <c r="S100" s="12">
        <v>0.2</v>
      </c>
    </row>
    <row r="101" spans="18:19" x14ac:dyDescent="0.25">
      <c r="R101" s="12" t="s">
        <v>157</v>
      </c>
      <c r="S101" s="12">
        <v>0.2</v>
      </c>
    </row>
    <row r="102" spans="18:19" x14ac:dyDescent="0.25">
      <c r="R102" s="12" t="s">
        <v>158</v>
      </c>
      <c r="S102" s="12">
        <v>0.45</v>
      </c>
    </row>
    <row r="103" spans="18:19" x14ac:dyDescent="0.25">
      <c r="R103" s="12" t="s">
        <v>159</v>
      </c>
      <c r="S103" s="12">
        <v>0.45</v>
      </c>
    </row>
    <row r="104" spans="18:19" x14ac:dyDescent="0.25">
      <c r="R104" s="12" t="s">
        <v>160</v>
      </c>
      <c r="S104" s="12">
        <v>0.65</v>
      </c>
    </row>
    <row r="105" spans="18:19" x14ac:dyDescent="0.25">
      <c r="R105" s="12" t="s">
        <v>161</v>
      </c>
      <c r="S105" s="12">
        <v>1.1499999999999999</v>
      </c>
    </row>
    <row r="106" spans="18:19" x14ac:dyDescent="0.25">
      <c r="R106" s="12" t="s">
        <v>162</v>
      </c>
      <c r="S106" s="12">
        <v>1.45</v>
      </c>
    </row>
    <row r="107" spans="18:19" x14ac:dyDescent="0.25">
      <c r="R107" s="12" t="s">
        <v>163</v>
      </c>
      <c r="S107" s="12">
        <v>1.65</v>
      </c>
    </row>
    <row r="108" spans="18:19" x14ac:dyDescent="0.25">
      <c r="R108" s="12" t="s">
        <v>164</v>
      </c>
      <c r="S108" s="12">
        <v>0.05</v>
      </c>
    </row>
    <row r="109" spans="18:19" x14ac:dyDescent="0.25">
      <c r="R109" s="12" t="s">
        <v>165</v>
      </c>
      <c r="S109" s="12">
        <v>0.1</v>
      </c>
    </row>
    <row r="110" spans="18:19" x14ac:dyDescent="0.25">
      <c r="R110" s="12" t="s">
        <v>166</v>
      </c>
      <c r="S110" s="12">
        <v>0.1</v>
      </c>
    </row>
    <row r="111" spans="18:19" x14ac:dyDescent="0.25">
      <c r="R111" s="12" t="s">
        <v>167</v>
      </c>
      <c r="S111" s="12">
        <v>0.1</v>
      </c>
    </row>
    <row r="112" spans="18:19" x14ac:dyDescent="0.25">
      <c r="R112" s="12" t="s">
        <v>168</v>
      </c>
      <c r="S112" s="12">
        <v>0.2</v>
      </c>
    </row>
    <row r="113" spans="18:19" x14ac:dyDescent="0.25">
      <c r="R113" s="12" t="s">
        <v>169</v>
      </c>
      <c r="S113" s="12">
        <v>0.2</v>
      </c>
    </row>
    <row r="114" spans="18:19" x14ac:dyDescent="0.25">
      <c r="R114" s="12" t="s">
        <v>170</v>
      </c>
      <c r="S114" s="12">
        <v>0.2</v>
      </c>
    </row>
    <row r="115" spans="18:19" x14ac:dyDescent="0.25">
      <c r="R115" s="12" t="s">
        <v>171</v>
      </c>
      <c r="S115" s="12">
        <v>0.3</v>
      </c>
    </row>
    <row r="116" spans="18:19" x14ac:dyDescent="0.25">
      <c r="R116" s="12" t="s">
        <v>172</v>
      </c>
      <c r="S116" s="12">
        <v>0.3</v>
      </c>
    </row>
    <row r="117" spans="18:19" x14ac:dyDescent="0.25">
      <c r="R117" s="12" t="s">
        <v>173</v>
      </c>
      <c r="S117" s="12">
        <v>0.3</v>
      </c>
    </row>
    <row r="118" spans="18:19" x14ac:dyDescent="0.25">
      <c r="R118" s="12" t="s">
        <v>174</v>
      </c>
      <c r="S118" s="12">
        <v>0.4</v>
      </c>
    </row>
    <row r="119" spans="18:19" x14ac:dyDescent="0.25">
      <c r="R119" s="12" t="s">
        <v>175</v>
      </c>
      <c r="S119" s="12">
        <v>0.4</v>
      </c>
    </row>
    <row r="120" spans="18:19" x14ac:dyDescent="0.25">
      <c r="R120" s="12" t="s">
        <v>176</v>
      </c>
      <c r="S120" s="12">
        <v>0.4</v>
      </c>
    </row>
    <row r="121" spans="18:19" x14ac:dyDescent="0.25">
      <c r="R121" s="12" t="s">
        <v>177</v>
      </c>
      <c r="S121" s="12">
        <v>0.4</v>
      </c>
    </row>
    <row r="122" spans="18:19" x14ac:dyDescent="0.25">
      <c r="R122" s="12" t="s">
        <v>178</v>
      </c>
      <c r="S122" s="12">
        <v>0.4</v>
      </c>
    </row>
    <row r="123" spans="18:19" x14ac:dyDescent="0.25">
      <c r="R123" s="12" t="s">
        <v>179</v>
      </c>
      <c r="S123" s="12">
        <v>0.4</v>
      </c>
    </row>
    <row r="124" spans="18:19" x14ac:dyDescent="0.25">
      <c r="R124" s="12" t="s">
        <v>180</v>
      </c>
      <c r="S124" s="12">
        <v>0.5</v>
      </c>
    </row>
    <row r="125" spans="18:19" x14ac:dyDescent="0.25">
      <c r="R125" s="12" t="s">
        <v>181</v>
      </c>
      <c r="S125" s="12">
        <v>0.5</v>
      </c>
    </row>
    <row r="126" spans="18:19" x14ac:dyDescent="0.25">
      <c r="R126" s="12" t="s">
        <v>182</v>
      </c>
      <c r="S126" s="12">
        <v>0.5</v>
      </c>
    </row>
    <row r="127" spans="18:19" x14ac:dyDescent="0.25">
      <c r="R127" s="12" t="s">
        <v>183</v>
      </c>
      <c r="S127" s="12">
        <v>0.65</v>
      </c>
    </row>
    <row r="128" spans="18:19" x14ac:dyDescent="0.25">
      <c r="R128" s="12" t="s">
        <v>184</v>
      </c>
      <c r="S128" s="12">
        <v>0.65</v>
      </c>
    </row>
    <row r="129" spans="18:19" x14ac:dyDescent="0.25">
      <c r="R129" s="12" t="s">
        <v>185</v>
      </c>
      <c r="S129" s="12">
        <v>0.65</v>
      </c>
    </row>
    <row r="130" spans="18:19" x14ac:dyDescent="0.25">
      <c r="R130" s="12" t="s">
        <v>186</v>
      </c>
      <c r="S130" s="12">
        <v>0.65</v>
      </c>
    </row>
    <row r="131" spans="18:19" x14ac:dyDescent="0.25">
      <c r="R131" s="12" t="s">
        <v>187</v>
      </c>
      <c r="S131" s="12">
        <v>0.75</v>
      </c>
    </row>
    <row r="132" spans="18:19" x14ac:dyDescent="0.25">
      <c r="R132" s="12" t="s">
        <v>188</v>
      </c>
      <c r="S132" s="12">
        <v>0.9</v>
      </c>
    </row>
    <row r="133" spans="18:19" x14ac:dyDescent="0.25">
      <c r="R133" s="12" t="s">
        <v>189</v>
      </c>
      <c r="S133" s="12">
        <v>0.9</v>
      </c>
    </row>
    <row r="134" spans="18:19" x14ac:dyDescent="0.25">
      <c r="R134" s="12" t="s">
        <v>190</v>
      </c>
      <c r="S134" s="12">
        <v>1</v>
      </c>
    </row>
    <row r="135" spans="18:19" x14ac:dyDescent="0.25">
      <c r="R135" s="12" t="s">
        <v>191</v>
      </c>
      <c r="S135" s="12">
        <v>1.3</v>
      </c>
    </row>
    <row r="136" spans="18:19" x14ac:dyDescent="0.25">
      <c r="R136" s="12" t="s">
        <v>192</v>
      </c>
      <c r="S136" s="12">
        <v>0.1</v>
      </c>
    </row>
    <row r="137" spans="18:19" x14ac:dyDescent="0.25">
      <c r="R137" s="12" t="s">
        <v>193</v>
      </c>
      <c r="S137" s="12">
        <v>0.2</v>
      </c>
    </row>
    <row r="138" spans="18:19" x14ac:dyDescent="0.25">
      <c r="R138" s="12" t="s">
        <v>194</v>
      </c>
      <c r="S138" s="12">
        <v>0.2</v>
      </c>
    </row>
    <row r="139" spans="18:19" x14ac:dyDescent="0.25">
      <c r="R139" s="12" t="s">
        <v>195</v>
      </c>
      <c r="S139" s="12">
        <v>0.3</v>
      </c>
    </row>
    <row r="140" spans="18:19" x14ac:dyDescent="0.25">
      <c r="R140" s="12" t="s">
        <v>196</v>
      </c>
      <c r="S140" s="12">
        <v>0.2</v>
      </c>
    </row>
    <row r="141" spans="18:19" x14ac:dyDescent="0.25">
      <c r="R141" s="12" t="s">
        <v>197</v>
      </c>
      <c r="S141" s="12">
        <v>0.3</v>
      </c>
    </row>
    <row r="142" spans="18:19" x14ac:dyDescent="0.25">
      <c r="R142" s="12" t="s">
        <v>198</v>
      </c>
      <c r="S142" s="12">
        <v>0.3</v>
      </c>
    </row>
    <row r="143" spans="18:19" x14ac:dyDescent="0.25">
      <c r="R143" s="12" t="s">
        <v>199</v>
      </c>
      <c r="S143" s="12">
        <v>0.4</v>
      </c>
    </row>
    <row r="144" spans="18:19" x14ac:dyDescent="0.25">
      <c r="R144" s="12" t="s">
        <v>200</v>
      </c>
      <c r="S144" s="12">
        <v>0.3</v>
      </c>
    </row>
    <row r="145" spans="18:19" x14ac:dyDescent="0.25">
      <c r="R145" s="12" t="s">
        <v>201</v>
      </c>
      <c r="S145" s="12">
        <v>0.4</v>
      </c>
    </row>
    <row r="146" spans="18:19" x14ac:dyDescent="0.25">
      <c r="R146" s="12" t="s">
        <v>202</v>
      </c>
      <c r="S146" s="12">
        <v>0.3</v>
      </c>
    </row>
    <row r="147" spans="18:19" x14ac:dyDescent="0.25">
      <c r="R147" s="12" t="s">
        <v>203</v>
      </c>
      <c r="S147" s="12">
        <v>0.4</v>
      </c>
    </row>
    <row r="148" spans="18:19" x14ac:dyDescent="0.25">
      <c r="R148" s="12" t="s">
        <v>48</v>
      </c>
      <c r="S148" s="12">
        <v>0.4</v>
      </c>
    </row>
    <row r="149" spans="18:19" x14ac:dyDescent="0.25">
      <c r="R149" s="12" t="s">
        <v>51</v>
      </c>
      <c r="S149" s="12">
        <v>0.5</v>
      </c>
    </row>
    <row r="150" spans="18:19" x14ac:dyDescent="0.25">
      <c r="R150" s="12" t="s">
        <v>49</v>
      </c>
      <c r="S150" s="12">
        <v>0.5</v>
      </c>
    </row>
    <row r="151" spans="18:19" x14ac:dyDescent="0.25">
      <c r="R151" s="12" t="s">
        <v>52</v>
      </c>
      <c r="S151" s="12">
        <v>0.6</v>
      </c>
    </row>
    <row r="152" spans="18:19" x14ac:dyDescent="0.25">
      <c r="R152" s="12" t="s">
        <v>50</v>
      </c>
      <c r="S152" s="12">
        <v>1</v>
      </c>
    </row>
    <row r="153" spans="18:19" x14ac:dyDescent="0.25">
      <c r="R153" s="12" t="s">
        <v>53</v>
      </c>
      <c r="S153" s="12">
        <v>1.1000000000000001</v>
      </c>
    </row>
    <row r="154" spans="18:19" x14ac:dyDescent="0.25">
      <c r="R154" s="12" t="s">
        <v>204</v>
      </c>
      <c r="S154" s="12">
        <v>1.25</v>
      </c>
    </row>
    <row r="155" spans="18:19" x14ac:dyDescent="0.25">
      <c r="R155" s="12" t="s">
        <v>205</v>
      </c>
      <c r="S155" s="12">
        <v>1.35</v>
      </c>
    </row>
    <row r="156" spans="18:19" x14ac:dyDescent="0.25">
      <c r="R156" s="12" t="s">
        <v>206</v>
      </c>
      <c r="S156" s="12">
        <v>1.25</v>
      </c>
    </row>
    <row r="157" spans="18:19" x14ac:dyDescent="0.25">
      <c r="R157" s="12" t="s">
        <v>207</v>
      </c>
      <c r="S157" s="12">
        <v>1.35</v>
      </c>
    </row>
    <row r="158" spans="18:19" x14ac:dyDescent="0.25">
      <c r="R158" s="12" t="s">
        <v>208</v>
      </c>
      <c r="S158" s="12">
        <v>1.5</v>
      </c>
    </row>
    <row r="159" spans="18:19" x14ac:dyDescent="0.25">
      <c r="R159" s="12" t="s">
        <v>209</v>
      </c>
      <c r="S159" s="12">
        <v>1.6</v>
      </c>
    </row>
    <row r="160" spans="18:19" x14ac:dyDescent="0.25">
      <c r="R160" s="12" t="s">
        <v>210</v>
      </c>
      <c r="S160" s="12">
        <v>0.15</v>
      </c>
    </row>
    <row r="161" spans="18:19" x14ac:dyDescent="0.25">
      <c r="R161" s="12" t="s">
        <v>211</v>
      </c>
      <c r="S161" s="12">
        <v>0.22500000000000001</v>
      </c>
    </row>
    <row r="162" spans="18:19" x14ac:dyDescent="0.25">
      <c r="R162" s="12" t="s">
        <v>212</v>
      </c>
      <c r="S162" s="12">
        <v>0.25</v>
      </c>
    </row>
    <row r="163" spans="18:19" x14ac:dyDescent="0.25">
      <c r="R163" s="12" t="s">
        <v>213</v>
      </c>
      <c r="S163" s="12">
        <v>0.25</v>
      </c>
    </row>
    <row r="164" spans="18:19" x14ac:dyDescent="0.25">
      <c r="R164" s="12" t="s">
        <v>214</v>
      </c>
      <c r="S164" s="12">
        <v>0.32500000000000001</v>
      </c>
    </row>
    <row r="165" spans="18:19" x14ac:dyDescent="0.25">
      <c r="R165" s="12" t="s">
        <v>215</v>
      </c>
      <c r="S165" s="12">
        <v>0.32500000000000001</v>
      </c>
    </row>
    <row r="166" spans="18:19" x14ac:dyDescent="0.25">
      <c r="R166" s="12" t="s">
        <v>216</v>
      </c>
      <c r="S166" s="12">
        <v>0.32500000000000001</v>
      </c>
    </row>
    <row r="167" spans="18:19" x14ac:dyDescent="0.25">
      <c r="R167" s="12" t="s">
        <v>217</v>
      </c>
      <c r="S167" s="12">
        <v>0.32500000000000001</v>
      </c>
    </row>
    <row r="168" spans="18:19" x14ac:dyDescent="0.25">
      <c r="R168" s="12" t="s">
        <v>218</v>
      </c>
      <c r="S168" s="12">
        <v>0.4</v>
      </c>
    </row>
    <row r="169" spans="18:19" x14ac:dyDescent="0.25">
      <c r="R169" s="12" t="s">
        <v>219</v>
      </c>
      <c r="S169" s="12">
        <v>0.4</v>
      </c>
    </row>
    <row r="170" spans="18:19" x14ac:dyDescent="0.25">
      <c r="R170" s="12" t="s">
        <v>220</v>
      </c>
      <c r="S170" s="12">
        <v>0.4</v>
      </c>
    </row>
    <row r="171" spans="18:19" x14ac:dyDescent="0.25">
      <c r="R171" s="12" t="s">
        <v>221</v>
      </c>
      <c r="S171" s="12">
        <v>0.4</v>
      </c>
    </row>
    <row r="172" spans="18:19" x14ac:dyDescent="0.25">
      <c r="R172" s="12" t="s">
        <v>222</v>
      </c>
      <c r="S172" s="12">
        <v>0.4</v>
      </c>
    </row>
    <row r="173" spans="18:19" x14ac:dyDescent="0.25">
      <c r="R173" s="12" t="s">
        <v>223</v>
      </c>
      <c r="S173" s="12">
        <v>0.45</v>
      </c>
    </row>
    <row r="174" spans="18:19" x14ac:dyDescent="0.25">
      <c r="R174" s="12" t="s">
        <v>224</v>
      </c>
      <c r="S174" s="12">
        <v>0.45</v>
      </c>
    </row>
    <row r="175" spans="18:19" x14ac:dyDescent="0.25">
      <c r="R175" s="12" t="s">
        <v>225</v>
      </c>
      <c r="S175" s="12">
        <v>0.45</v>
      </c>
    </row>
    <row r="176" spans="18:19" x14ac:dyDescent="0.25">
      <c r="R176" s="12" t="s">
        <v>226</v>
      </c>
      <c r="S176" s="12">
        <v>0.45</v>
      </c>
    </row>
    <row r="177" spans="18:19" x14ac:dyDescent="0.25">
      <c r="R177" s="12" t="s">
        <v>227</v>
      </c>
      <c r="S177" s="12">
        <v>0.45</v>
      </c>
    </row>
    <row r="178" spans="18:19" x14ac:dyDescent="0.25">
      <c r="R178" s="12" t="s">
        <v>228</v>
      </c>
      <c r="S178" s="12">
        <v>0.55000000000000004</v>
      </c>
    </row>
    <row r="179" spans="18:19" x14ac:dyDescent="0.25">
      <c r="R179" s="12" t="s">
        <v>229</v>
      </c>
      <c r="S179" s="12">
        <v>0.55000000000000004</v>
      </c>
    </row>
    <row r="180" spans="18:19" x14ac:dyDescent="0.25">
      <c r="R180" s="12" t="s">
        <v>230</v>
      </c>
      <c r="S180" s="12">
        <v>0.55000000000000004</v>
      </c>
    </row>
    <row r="181" spans="18:19" x14ac:dyDescent="0.25">
      <c r="R181" s="12" t="s">
        <v>231</v>
      </c>
      <c r="S181" s="12">
        <v>0.75</v>
      </c>
    </row>
    <row r="182" spans="18:19" x14ac:dyDescent="0.25">
      <c r="R182" s="12" t="s">
        <v>232</v>
      </c>
      <c r="S182" s="12">
        <v>0.85</v>
      </c>
    </row>
    <row r="183" spans="18:19" x14ac:dyDescent="0.25">
      <c r="R183" s="12" t="s">
        <v>233</v>
      </c>
      <c r="S183" s="12">
        <v>1</v>
      </c>
    </row>
    <row r="184" spans="18:19" x14ac:dyDescent="0.25">
      <c r="R184" s="12" t="s">
        <v>234</v>
      </c>
      <c r="S184" s="12">
        <v>1</v>
      </c>
    </row>
    <row r="185" spans="18:19" x14ac:dyDescent="0.25">
      <c r="R185" s="12" t="s">
        <v>235</v>
      </c>
      <c r="S185" s="12">
        <v>7.4999999999999997E-2</v>
      </c>
    </row>
    <row r="186" spans="18:19" x14ac:dyDescent="0.25">
      <c r="R186" s="12" t="s">
        <v>236</v>
      </c>
      <c r="S186" s="12">
        <v>0.17499999999999999</v>
      </c>
    </row>
    <row r="187" spans="18:19" x14ac:dyDescent="0.25">
      <c r="R187" s="12" t="s">
        <v>237</v>
      </c>
      <c r="S187" s="12">
        <v>0.2</v>
      </c>
    </row>
    <row r="188" spans="18:19" x14ac:dyDescent="0.25">
      <c r="R188" s="12" t="s">
        <v>238</v>
      </c>
      <c r="S188" s="12">
        <v>0.17499999999999999</v>
      </c>
    </row>
    <row r="189" spans="18:19" x14ac:dyDescent="0.25">
      <c r="R189" s="12" t="s">
        <v>239</v>
      </c>
      <c r="S189" s="12">
        <v>0.4</v>
      </c>
    </row>
    <row r="190" spans="18:19" x14ac:dyDescent="0.25">
      <c r="R190" s="12" t="s">
        <v>240</v>
      </c>
      <c r="S190" s="12">
        <v>0.42499999999999999</v>
      </c>
    </row>
    <row r="191" spans="18:19" x14ac:dyDescent="0.25">
      <c r="R191" s="12" t="s">
        <v>241</v>
      </c>
      <c r="S191" s="12">
        <v>0.375</v>
      </c>
    </row>
    <row r="192" spans="18:19" x14ac:dyDescent="0.25">
      <c r="R192" s="12" t="s">
        <v>242</v>
      </c>
      <c r="S192" s="12">
        <v>0.8</v>
      </c>
    </row>
    <row r="193" spans="18:19" x14ac:dyDescent="0.25">
      <c r="R193" s="12" t="s">
        <v>243</v>
      </c>
      <c r="S193" s="12">
        <v>0.82499999999999996</v>
      </c>
    </row>
    <row r="194" spans="18:19" x14ac:dyDescent="0.25">
      <c r="R194" s="12" t="s">
        <v>244</v>
      </c>
      <c r="S194" s="12">
        <v>0.57499999999999996</v>
      </c>
    </row>
    <row r="195" spans="18:19" x14ac:dyDescent="0.25">
      <c r="R195" s="12" t="s">
        <v>245</v>
      </c>
      <c r="S195" s="12">
        <v>1.2</v>
      </c>
    </row>
    <row r="196" spans="18:19" x14ac:dyDescent="0.25">
      <c r="R196" s="12" t="s">
        <v>246</v>
      </c>
      <c r="S196" s="12">
        <v>1.2250000000000001</v>
      </c>
    </row>
    <row r="197" spans="18:19" x14ac:dyDescent="0.25">
      <c r="R197" s="12" t="s">
        <v>247</v>
      </c>
      <c r="S197" s="12">
        <v>0.77500000000000002</v>
      </c>
    </row>
    <row r="198" spans="18:19" x14ac:dyDescent="0.25">
      <c r="R198" s="12" t="s">
        <v>248</v>
      </c>
      <c r="S198" s="12">
        <v>1.6</v>
      </c>
    </row>
    <row r="199" spans="18:19" x14ac:dyDescent="0.25">
      <c r="R199" s="12" t="s">
        <v>249</v>
      </c>
      <c r="S199" s="12">
        <v>1.625</v>
      </c>
    </row>
    <row r="200" spans="18:19" x14ac:dyDescent="0.25">
      <c r="R200" s="12" t="s">
        <v>250</v>
      </c>
      <c r="S200" s="12">
        <v>0.97499999999999998</v>
      </c>
    </row>
    <row r="201" spans="18:19" x14ac:dyDescent="0.25">
      <c r="R201" s="12" t="s">
        <v>251</v>
      </c>
      <c r="S201" s="12">
        <v>2</v>
      </c>
    </row>
    <row r="202" spans="18:19" x14ac:dyDescent="0.25">
      <c r="R202" s="12" t="s">
        <v>252</v>
      </c>
      <c r="S202" s="12">
        <v>2.0249999999999999</v>
      </c>
    </row>
    <row r="203" spans="18:19" x14ac:dyDescent="0.25">
      <c r="R203" s="12" t="s">
        <v>253</v>
      </c>
      <c r="S203" s="12">
        <v>1.175</v>
      </c>
    </row>
    <row r="204" spans="18:19" x14ac:dyDescent="0.25">
      <c r="R204" s="12" t="s">
        <v>254</v>
      </c>
      <c r="S204" s="12">
        <v>2.4</v>
      </c>
    </row>
    <row r="205" spans="18:19" x14ac:dyDescent="0.25">
      <c r="R205" s="12" t="s">
        <v>255</v>
      </c>
      <c r="S205" s="12">
        <v>2.4249999999999998</v>
      </c>
    </row>
    <row r="206" spans="18:19" x14ac:dyDescent="0.25">
      <c r="R206" s="12" t="s">
        <v>256</v>
      </c>
      <c r="S206" s="12">
        <v>1.375</v>
      </c>
    </row>
    <row r="207" spans="18:19" x14ac:dyDescent="0.25">
      <c r="R207" s="12" t="s">
        <v>257</v>
      </c>
      <c r="S207" s="12">
        <v>1.575</v>
      </c>
    </row>
    <row r="208" spans="18:19" x14ac:dyDescent="0.25">
      <c r="R208" s="12" t="s">
        <v>258</v>
      </c>
      <c r="S208" s="12">
        <v>1.7749999999999999</v>
      </c>
    </row>
    <row r="209" spans="18:19" x14ac:dyDescent="0.25">
      <c r="R209" s="12" t="s">
        <v>259</v>
      </c>
      <c r="S209" s="12">
        <v>1.9750000000000001</v>
      </c>
    </row>
    <row r="210" spans="18:19" x14ac:dyDescent="0.25">
      <c r="R210" s="12" t="s">
        <v>260</v>
      </c>
      <c r="S210" s="12">
        <v>0.05</v>
      </c>
    </row>
    <row r="211" spans="18:19" x14ac:dyDescent="0.25">
      <c r="R211" s="12" t="s">
        <v>261</v>
      </c>
      <c r="S211" s="12">
        <v>7.4999999999999997E-2</v>
      </c>
    </row>
    <row r="212" spans="18:19" x14ac:dyDescent="0.25">
      <c r="R212" s="12" t="s">
        <v>262</v>
      </c>
      <c r="S212" s="12">
        <v>0.1</v>
      </c>
    </row>
    <row r="213" spans="18:19" x14ac:dyDescent="0.25">
      <c r="R213" s="12" t="s">
        <v>263</v>
      </c>
      <c r="S213" s="12">
        <v>0.125</v>
      </c>
    </row>
    <row r="214" spans="18:19" x14ac:dyDescent="0.25">
      <c r="R214" s="12" t="s">
        <v>264</v>
      </c>
      <c r="S214" s="12">
        <v>0.125</v>
      </c>
    </row>
    <row r="215" spans="18:19" x14ac:dyDescent="0.25">
      <c r="R215" s="12" t="s">
        <v>265</v>
      </c>
      <c r="S215" s="12">
        <v>0.1</v>
      </c>
    </row>
    <row r="216" spans="18:19" x14ac:dyDescent="0.25">
      <c r="R216" s="12" t="s">
        <v>266</v>
      </c>
      <c r="S216" s="12">
        <v>0.17499999999999999</v>
      </c>
    </row>
    <row r="217" spans="18:19" x14ac:dyDescent="0.25">
      <c r="R217" s="12" t="s">
        <v>267</v>
      </c>
      <c r="S217" s="12">
        <v>0.22500000000000001</v>
      </c>
    </row>
    <row r="218" spans="18:19" x14ac:dyDescent="0.25">
      <c r="R218" s="12" t="s">
        <v>268</v>
      </c>
      <c r="S218" s="12">
        <v>0.25</v>
      </c>
    </row>
    <row r="219" spans="18:19" x14ac:dyDescent="0.25">
      <c r="R219" s="12" t="s">
        <v>269</v>
      </c>
      <c r="S219" s="12">
        <v>0.27500000000000002</v>
      </c>
    </row>
    <row r="220" spans="18:19" x14ac:dyDescent="0.25">
      <c r="R220" s="12" t="s">
        <v>270</v>
      </c>
      <c r="S220" s="12">
        <v>0.27500000000000002</v>
      </c>
    </row>
    <row r="221" spans="18:19" x14ac:dyDescent="0.25">
      <c r="R221" s="12" t="s">
        <v>271</v>
      </c>
      <c r="S221" s="12">
        <v>0.27500000000000002</v>
      </c>
    </row>
    <row r="222" spans="18:19" x14ac:dyDescent="0.25">
      <c r="R222" s="12" t="s">
        <v>272</v>
      </c>
      <c r="S222" s="12">
        <v>0.2</v>
      </c>
    </row>
    <row r="223" spans="18:19" x14ac:dyDescent="0.25">
      <c r="R223" s="12" t="s">
        <v>273</v>
      </c>
      <c r="S223" s="12">
        <v>0.375</v>
      </c>
    </row>
    <row r="224" spans="18:19" x14ac:dyDescent="0.25">
      <c r="R224" s="12" t="s">
        <v>274</v>
      </c>
      <c r="S224" s="12">
        <v>0.47499999999999998</v>
      </c>
    </row>
    <row r="225" spans="18:19" x14ac:dyDescent="0.25">
      <c r="R225" s="12" t="s">
        <v>275</v>
      </c>
      <c r="S225" s="12">
        <v>0.52500000000000002</v>
      </c>
    </row>
    <row r="226" spans="18:19" x14ac:dyDescent="0.25">
      <c r="R226" s="12" t="s">
        <v>276</v>
      </c>
      <c r="S226" s="12">
        <v>0.57499999999999996</v>
      </c>
    </row>
    <row r="227" spans="18:19" x14ac:dyDescent="0.25">
      <c r="R227" s="12" t="s">
        <v>277</v>
      </c>
      <c r="S227" s="12">
        <v>0.3</v>
      </c>
    </row>
    <row r="228" spans="18:19" x14ac:dyDescent="0.25">
      <c r="R228" s="12" t="s">
        <v>278</v>
      </c>
      <c r="S228" s="12">
        <v>0.57499999999999996</v>
      </c>
    </row>
    <row r="229" spans="18:19" x14ac:dyDescent="0.25">
      <c r="R229" s="12" t="s">
        <v>279</v>
      </c>
      <c r="S229" s="12">
        <v>0.72499999999999998</v>
      </c>
    </row>
    <row r="230" spans="18:19" x14ac:dyDescent="0.25">
      <c r="R230" s="12" t="s">
        <v>280</v>
      </c>
      <c r="S230" s="12">
        <v>0.875</v>
      </c>
    </row>
    <row r="231" spans="18:19" x14ac:dyDescent="0.25">
      <c r="R231" s="12" t="s">
        <v>281</v>
      </c>
      <c r="S231" s="12">
        <v>0.4</v>
      </c>
    </row>
    <row r="232" spans="18:19" x14ac:dyDescent="0.25">
      <c r="R232" s="12" t="s">
        <v>282</v>
      </c>
      <c r="S232" s="12">
        <v>0.77500000000000002</v>
      </c>
    </row>
    <row r="233" spans="18:19" x14ac:dyDescent="0.25">
      <c r="R233" s="12" t="s">
        <v>283</v>
      </c>
      <c r="S233" s="12">
        <v>0.97499999999999998</v>
      </c>
    </row>
    <row r="234" spans="18:19" x14ac:dyDescent="0.25">
      <c r="R234" s="12" t="s">
        <v>284</v>
      </c>
      <c r="S234" s="12">
        <v>1.075</v>
      </c>
    </row>
    <row r="235" spans="18:19" x14ac:dyDescent="0.25">
      <c r="R235" s="12" t="s">
        <v>285</v>
      </c>
      <c r="S235" s="12">
        <v>1.175</v>
      </c>
    </row>
    <row r="236" spans="18:19" x14ac:dyDescent="0.25">
      <c r="R236" s="12" t="s">
        <v>286</v>
      </c>
      <c r="S236" s="12">
        <v>0.97499999999999998</v>
      </c>
    </row>
    <row r="237" spans="18:19" x14ac:dyDescent="0.25">
      <c r="R237" s="12" t="s">
        <v>287</v>
      </c>
      <c r="S237" s="12">
        <v>1.2250000000000001</v>
      </c>
    </row>
    <row r="238" spans="18:19" x14ac:dyDescent="0.25">
      <c r="R238" s="12" t="s">
        <v>288</v>
      </c>
      <c r="S238" s="12">
        <v>1.4750000000000001</v>
      </c>
    </row>
    <row r="239" spans="18:19" x14ac:dyDescent="0.25">
      <c r="R239" s="12" t="s">
        <v>289</v>
      </c>
      <c r="S239" s="12">
        <v>1.175</v>
      </c>
    </row>
    <row r="240" spans="18:19" x14ac:dyDescent="0.25">
      <c r="R240" s="12" t="s">
        <v>290</v>
      </c>
      <c r="S240" s="12">
        <v>1.4750000000000001</v>
      </c>
    </row>
    <row r="241" spans="18:19" x14ac:dyDescent="0.25">
      <c r="R241" s="12" t="s">
        <v>291</v>
      </c>
      <c r="S241" s="12">
        <v>1.675</v>
      </c>
    </row>
    <row r="242" spans="18:19" x14ac:dyDescent="0.25">
      <c r="R242" s="12" t="s">
        <v>292</v>
      </c>
      <c r="S242" s="12">
        <v>1.7749999999999999</v>
      </c>
    </row>
    <row r="243" spans="18:19" x14ac:dyDescent="0.25">
      <c r="R243" s="12" t="s">
        <v>293</v>
      </c>
      <c r="S243" s="12">
        <v>1.7250000000000001</v>
      </c>
    </row>
    <row r="244" spans="18:19" x14ac:dyDescent="0.25">
      <c r="R244" s="12" t="s">
        <v>294</v>
      </c>
      <c r="S244" s="12">
        <v>2.0750000000000002</v>
      </c>
    </row>
    <row r="245" spans="18:19" x14ac:dyDescent="0.25">
      <c r="R245" s="12" t="s">
        <v>295</v>
      </c>
      <c r="S245" s="12">
        <v>1.9750000000000001</v>
      </c>
    </row>
    <row r="246" spans="18:19" x14ac:dyDescent="0.25">
      <c r="R246" s="12" t="s">
        <v>296</v>
      </c>
      <c r="S246" s="12">
        <v>2.375</v>
      </c>
    </row>
    <row r="247" spans="18:19" x14ac:dyDescent="0.25">
      <c r="R247" s="12" t="s">
        <v>297</v>
      </c>
      <c r="S247" s="12">
        <v>2.2250000000000001</v>
      </c>
    </row>
    <row r="248" spans="18:19" x14ac:dyDescent="0.25">
      <c r="R248" s="12" t="s">
        <v>298</v>
      </c>
      <c r="S248" s="12">
        <v>2.6749999999999998</v>
      </c>
    </row>
    <row r="249" spans="18:19" x14ac:dyDescent="0.25">
      <c r="R249" s="12" t="s">
        <v>299</v>
      </c>
      <c r="S249" s="12">
        <v>2.4750000000000001</v>
      </c>
    </row>
    <row r="250" spans="18:19" x14ac:dyDescent="0.25">
      <c r="R250" s="12" t="s">
        <v>300</v>
      </c>
      <c r="S250" s="12">
        <v>2.9750000000000001</v>
      </c>
    </row>
    <row r="251" spans="18:19" x14ac:dyDescent="0.25">
      <c r="R251" s="12" t="s">
        <v>301</v>
      </c>
      <c r="S251" s="12">
        <v>2.5000000000000001E-2</v>
      </c>
    </row>
    <row r="252" spans="18:19" x14ac:dyDescent="0.25">
      <c r="R252" s="12" t="s">
        <v>302</v>
      </c>
      <c r="S252" s="12">
        <v>0.05</v>
      </c>
    </row>
    <row r="253" spans="18:19" x14ac:dyDescent="0.25">
      <c r="R253" s="12" t="s">
        <v>303</v>
      </c>
      <c r="S253" s="12">
        <v>0.05</v>
      </c>
    </row>
    <row r="254" spans="18:19" x14ac:dyDescent="0.25">
      <c r="R254" s="12" t="s">
        <v>304</v>
      </c>
      <c r="S254" s="12">
        <v>0.05</v>
      </c>
    </row>
    <row r="255" spans="18:19" x14ac:dyDescent="0.25">
      <c r="R255" s="12" t="s">
        <v>305</v>
      </c>
      <c r="S255" s="12">
        <v>0.05</v>
      </c>
    </row>
    <row r="256" spans="18:19" x14ac:dyDescent="0.25">
      <c r="R256" s="12" t="s">
        <v>306</v>
      </c>
      <c r="S256" s="12">
        <v>7.4999999999999997E-2</v>
      </c>
    </row>
    <row r="257" spans="18:19" x14ac:dyDescent="0.25">
      <c r="R257" s="12" t="s">
        <v>307</v>
      </c>
      <c r="S257" s="12">
        <v>7.4999999999999997E-2</v>
      </c>
    </row>
    <row r="258" spans="18:19" x14ac:dyDescent="0.25">
      <c r="R258" s="12" t="s">
        <v>308</v>
      </c>
      <c r="S258" s="12">
        <v>0.1</v>
      </c>
    </row>
    <row r="259" spans="18:19" x14ac:dyDescent="0.25">
      <c r="R259" s="12" t="s">
        <v>309</v>
      </c>
      <c r="S259" s="12">
        <v>0.1</v>
      </c>
    </row>
    <row r="260" spans="18:19" x14ac:dyDescent="0.25">
      <c r="R260" s="12" t="s">
        <v>310</v>
      </c>
      <c r="S260" s="12">
        <v>0.22500000000000001</v>
      </c>
    </row>
    <row r="261" spans="18:19" x14ac:dyDescent="0.25">
      <c r="R261" s="12" t="s">
        <v>311</v>
      </c>
      <c r="S261" s="12">
        <v>0.22500000000000001</v>
      </c>
    </row>
    <row r="262" spans="18:19" x14ac:dyDescent="0.25">
      <c r="R262" s="12" t="s">
        <v>312</v>
      </c>
      <c r="S262" s="12">
        <v>0.32500000000000001</v>
      </c>
    </row>
    <row r="263" spans="18:19" x14ac:dyDescent="0.25">
      <c r="R263" s="12" t="s">
        <v>313</v>
      </c>
      <c r="S263" s="12">
        <v>0.57499999999999996</v>
      </c>
    </row>
    <row r="264" spans="18:19" x14ac:dyDescent="0.25">
      <c r="R264" s="12" t="s">
        <v>314</v>
      </c>
      <c r="S264" s="12">
        <v>0.72499999999999998</v>
      </c>
    </row>
    <row r="265" spans="18:19" x14ac:dyDescent="0.25">
      <c r="R265" s="12" t="s">
        <v>315</v>
      </c>
      <c r="S265" s="12">
        <v>0.82499999999999996</v>
      </c>
    </row>
    <row r="266" spans="18:19" x14ac:dyDescent="0.25">
      <c r="R266" s="12" t="s">
        <v>316</v>
      </c>
      <c r="S266" s="12">
        <v>2.5000000000000001E-2</v>
      </c>
    </row>
    <row r="267" spans="18:19" x14ac:dyDescent="0.25">
      <c r="R267" s="12" t="s">
        <v>317</v>
      </c>
      <c r="S267" s="12">
        <v>0.05</v>
      </c>
    </row>
    <row r="268" spans="18:19" x14ac:dyDescent="0.25">
      <c r="R268" s="12" t="s">
        <v>318</v>
      </c>
      <c r="S268" s="12">
        <v>0.05</v>
      </c>
    </row>
    <row r="269" spans="18:19" x14ac:dyDescent="0.25">
      <c r="R269" s="12" t="s">
        <v>319</v>
      </c>
      <c r="S269" s="12">
        <v>0.05</v>
      </c>
    </row>
    <row r="270" spans="18:19" x14ac:dyDescent="0.25">
      <c r="R270" s="12" t="s">
        <v>320</v>
      </c>
      <c r="S270" s="12">
        <v>0.1</v>
      </c>
    </row>
    <row r="271" spans="18:19" x14ac:dyDescent="0.25">
      <c r="R271" s="12" t="s">
        <v>321</v>
      </c>
      <c r="S271" s="12">
        <v>0.1</v>
      </c>
    </row>
    <row r="272" spans="18:19" x14ac:dyDescent="0.25">
      <c r="R272" s="12" t="s">
        <v>322</v>
      </c>
      <c r="S272" s="12">
        <v>0.1</v>
      </c>
    </row>
    <row r="273" spans="18:19" x14ac:dyDescent="0.25">
      <c r="R273" s="12" t="s">
        <v>323</v>
      </c>
      <c r="S273" s="12">
        <v>0.15</v>
      </c>
    </row>
    <row r="274" spans="18:19" x14ac:dyDescent="0.25">
      <c r="R274" s="12" t="s">
        <v>324</v>
      </c>
      <c r="S274" s="12">
        <v>0.15</v>
      </c>
    </row>
    <row r="275" spans="18:19" x14ac:dyDescent="0.25">
      <c r="R275" s="12" t="s">
        <v>325</v>
      </c>
      <c r="S275" s="12">
        <v>0.15</v>
      </c>
    </row>
    <row r="276" spans="18:19" x14ac:dyDescent="0.25">
      <c r="R276" s="12" t="s">
        <v>326</v>
      </c>
      <c r="S276" s="12">
        <v>0.2</v>
      </c>
    </row>
    <row r="277" spans="18:19" x14ac:dyDescent="0.25">
      <c r="R277" s="12" t="s">
        <v>327</v>
      </c>
      <c r="S277" s="12">
        <v>0.2</v>
      </c>
    </row>
    <row r="278" spans="18:19" x14ac:dyDescent="0.25">
      <c r="R278" s="12" t="s">
        <v>328</v>
      </c>
      <c r="S278" s="12">
        <v>0.2</v>
      </c>
    </row>
    <row r="279" spans="18:19" x14ac:dyDescent="0.25">
      <c r="R279" s="12" t="s">
        <v>329</v>
      </c>
      <c r="S279" s="12">
        <v>0.2</v>
      </c>
    </row>
    <row r="280" spans="18:19" x14ac:dyDescent="0.25">
      <c r="R280" s="12" t="s">
        <v>330</v>
      </c>
      <c r="S280" s="12">
        <v>0.2</v>
      </c>
    </row>
    <row r="281" spans="18:19" x14ac:dyDescent="0.25">
      <c r="R281" s="12" t="s">
        <v>331</v>
      </c>
      <c r="S281" s="12">
        <v>0.2</v>
      </c>
    </row>
    <row r="282" spans="18:19" x14ac:dyDescent="0.25">
      <c r="R282" s="12" t="s">
        <v>332</v>
      </c>
      <c r="S282" s="12">
        <v>0.25</v>
      </c>
    </row>
    <row r="283" spans="18:19" x14ac:dyDescent="0.25">
      <c r="R283" s="12" t="s">
        <v>333</v>
      </c>
      <c r="S283" s="12">
        <v>0.25</v>
      </c>
    </row>
    <row r="284" spans="18:19" x14ac:dyDescent="0.25">
      <c r="R284" s="12" t="s">
        <v>334</v>
      </c>
      <c r="S284" s="12">
        <v>0.25</v>
      </c>
    </row>
    <row r="285" spans="18:19" x14ac:dyDescent="0.25">
      <c r="R285" s="12" t="s">
        <v>335</v>
      </c>
      <c r="S285" s="12">
        <v>0.32500000000000001</v>
      </c>
    </row>
    <row r="286" spans="18:19" x14ac:dyDescent="0.25">
      <c r="R286" s="12" t="s">
        <v>336</v>
      </c>
      <c r="S286" s="12">
        <v>0.32500000000000001</v>
      </c>
    </row>
    <row r="287" spans="18:19" x14ac:dyDescent="0.25">
      <c r="R287" s="12" t="s">
        <v>337</v>
      </c>
      <c r="S287" s="12">
        <v>0.32500000000000001</v>
      </c>
    </row>
    <row r="288" spans="18:19" x14ac:dyDescent="0.25">
      <c r="R288" s="12" t="s">
        <v>338</v>
      </c>
      <c r="S288" s="12">
        <v>0.32500000000000001</v>
      </c>
    </row>
    <row r="289" spans="18:19" x14ac:dyDescent="0.25">
      <c r="R289" s="12" t="s">
        <v>339</v>
      </c>
      <c r="S289" s="12">
        <v>0.375</v>
      </c>
    </row>
    <row r="290" spans="18:19" x14ac:dyDescent="0.25">
      <c r="R290" s="12" t="s">
        <v>340</v>
      </c>
      <c r="S290" s="12">
        <v>0.45</v>
      </c>
    </row>
    <row r="291" spans="18:19" x14ac:dyDescent="0.25">
      <c r="R291" s="12" t="s">
        <v>341</v>
      </c>
      <c r="S291" s="12">
        <v>0.45</v>
      </c>
    </row>
    <row r="292" spans="18:19" x14ac:dyDescent="0.25">
      <c r="R292" s="12" t="s">
        <v>342</v>
      </c>
      <c r="S292" s="12">
        <v>0.5</v>
      </c>
    </row>
    <row r="293" spans="18:19" x14ac:dyDescent="0.25">
      <c r="R293" s="12" t="s">
        <v>343</v>
      </c>
      <c r="S293" s="12">
        <v>0.65</v>
      </c>
    </row>
    <row r="294" spans="18:19" x14ac:dyDescent="0.25">
      <c r="R294" s="12" t="s">
        <v>344</v>
      </c>
      <c r="S294" s="12">
        <v>0.05</v>
      </c>
    </row>
    <row r="295" spans="18:19" x14ac:dyDescent="0.25">
      <c r="R295" s="12" t="s">
        <v>345</v>
      </c>
      <c r="S295" s="12">
        <v>0.1</v>
      </c>
    </row>
    <row r="296" spans="18:19" x14ac:dyDescent="0.25">
      <c r="R296" s="12" t="s">
        <v>346</v>
      </c>
      <c r="S296" s="12">
        <v>0.1</v>
      </c>
    </row>
    <row r="297" spans="18:19" x14ac:dyDescent="0.25">
      <c r="R297" s="12" t="s">
        <v>347</v>
      </c>
      <c r="S297" s="12">
        <v>0.15</v>
      </c>
    </row>
    <row r="298" spans="18:19" x14ac:dyDescent="0.25">
      <c r="R298" s="12" t="s">
        <v>348</v>
      </c>
      <c r="S298" s="12">
        <v>0.1</v>
      </c>
    </row>
    <row r="299" spans="18:19" x14ac:dyDescent="0.25">
      <c r="R299" s="12" t="s">
        <v>349</v>
      </c>
      <c r="S299" s="12">
        <v>0.15</v>
      </c>
    </row>
    <row r="300" spans="18:19" x14ac:dyDescent="0.25">
      <c r="R300" s="12" t="s">
        <v>350</v>
      </c>
      <c r="S300" s="12">
        <v>0.15</v>
      </c>
    </row>
    <row r="301" spans="18:19" x14ac:dyDescent="0.25">
      <c r="R301" s="12" t="s">
        <v>351</v>
      </c>
      <c r="S301" s="12">
        <v>0.2</v>
      </c>
    </row>
    <row r="302" spans="18:19" x14ac:dyDescent="0.25">
      <c r="R302" s="12" t="s">
        <v>352</v>
      </c>
      <c r="S302" s="12">
        <v>0.15</v>
      </c>
    </row>
    <row r="303" spans="18:19" x14ac:dyDescent="0.25">
      <c r="R303" s="12" t="s">
        <v>353</v>
      </c>
      <c r="S303" s="12">
        <v>0.2</v>
      </c>
    </row>
    <row r="304" spans="18:19" x14ac:dyDescent="0.25">
      <c r="R304" s="12" t="s">
        <v>354</v>
      </c>
      <c r="S304" s="12">
        <v>0.15</v>
      </c>
    </row>
    <row r="305" spans="18:19" x14ac:dyDescent="0.25">
      <c r="R305" s="12" t="s">
        <v>355</v>
      </c>
      <c r="S305" s="12">
        <v>0.2</v>
      </c>
    </row>
    <row r="306" spans="18:19" x14ac:dyDescent="0.25">
      <c r="R306" s="12" t="s">
        <v>356</v>
      </c>
      <c r="S306" s="12">
        <v>0.2</v>
      </c>
    </row>
    <row r="307" spans="18:19" x14ac:dyDescent="0.25">
      <c r="R307" s="12" t="s">
        <v>357</v>
      </c>
      <c r="S307" s="12">
        <v>0.25</v>
      </c>
    </row>
    <row r="308" spans="18:19" x14ac:dyDescent="0.25">
      <c r="R308" s="12" t="s">
        <v>358</v>
      </c>
      <c r="S308" s="12">
        <v>0.25</v>
      </c>
    </row>
    <row r="309" spans="18:19" x14ac:dyDescent="0.25">
      <c r="R309" s="12" t="s">
        <v>359</v>
      </c>
      <c r="S309" s="12">
        <v>0.3</v>
      </c>
    </row>
    <row r="310" spans="18:19" x14ac:dyDescent="0.25">
      <c r="R310" s="12" t="s">
        <v>360</v>
      </c>
      <c r="S310" s="12">
        <v>0.5</v>
      </c>
    </row>
    <row r="311" spans="18:19" x14ac:dyDescent="0.25">
      <c r="R311" s="12" t="s">
        <v>361</v>
      </c>
      <c r="S311" s="12">
        <v>0.55000000000000004</v>
      </c>
    </row>
    <row r="312" spans="18:19" x14ac:dyDescent="0.25">
      <c r="R312" s="12" t="s">
        <v>362</v>
      </c>
      <c r="S312" s="12">
        <v>0.625</v>
      </c>
    </row>
    <row r="313" spans="18:19" x14ac:dyDescent="0.25">
      <c r="R313" s="12" t="s">
        <v>363</v>
      </c>
      <c r="S313" s="12">
        <v>0.67500000000000004</v>
      </c>
    </row>
    <row r="314" spans="18:19" x14ac:dyDescent="0.25">
      <c r="R314" s="12" t="s">
        <v>364</v>
      </c>
      <c r="S314" s="12">
        <v>0.625</v>
      </c>
    </row>
    <row r="315" spans="18:19" x14ac:dyDescent="0.25">
      <c r="R315" s="12" t="s">
        <v>365</v>
      </c>
      <c r="S315" s="12">
        <v>0.67500000000000004</v>
      </c>
    </row>
    <row r="316" spans="18:19" x14ac:dyDescent="0.25">
      <c r="R316" s="12" t="s">
        <v>366</v>
      </c>
      <c r="S316" s="12">
        <v>0.75</v>
      </c>
    </row>
    <row r="317" spans="18:19" x14ac:dyDescent="0.25">
      <c r="R317" s="12" t="s">
        <v>367</v>
      </c>
      <c r="S317" s="12">
        <v>0.8</v>
      </c>
    </row>
    <row r="318" spans="18:19" x14ac:dyDescent="0.25">
      <c r="R318" s="12" t="s">
        <v>368</v>
      </c>
      <c r="S318" s="12">
        <v>0.09</v>
      </c>
    </row>
    <row r="319" spans="18:19" x14ac:dyDescent="0.25">
      <c r="R319" s="12" t="s">
        <v>369</v>
      </c>
      <c r="S319" s="12">
        <v>0.13500000000000001</v>
      </c>
    </row>
    <row r="320" spans="18:19" x14ac:dyDescent="0.25">
      <c r="R320" s="12" t="s">
        <v>370</v>
      </c>
      <c r="S320" s="12">
        <v>0.15</v>
      </c>
    </row>
    <row r="321" spans="18:19" x14ac:dyDescent="0.25">
      <c r="R321" s="12" t="s">
        <v>371</v>
      </c>
      <c r="S321" s="12">
        <v>0.15</v>
      </c>
    </row>
    <row r="322" spans="18:19" x14ac:dyDescent="0.25">
      <c r="R322" s="12" t="s">
        <v>372</v>
      </c>
      <c r="S322" s="12">
        <v>0.19500000000000001</v>
      </c>
    </row>
    <row r="323" spans="18:19" x14ac:dyDescent="0.25">
      <c r="R323" s="12" t="s">
        <v>373</v>
      </c>
      <c r="S323" s="12">
        <v>0.19500000000000001</v>
      </c>
    </row>
    <row r="324" spans="18:19" x14ac:dyDescent="0.25">
      <c r="R324" s="12" t="s">
        <v>374</v>
      </c>
      <c r="S324" s="12">
        <v>0.19500000000000001</v>
      </c>
    </row>
    <row r="325" spans="18:19" x14ac:dyDescent="0.25">
      <c r="R325" s="12" t="s">
        <v>375</v>
      </c>
      <c r="S325" s="12">
        <v>0.19500000000000001</v>
      </c>
    </row>
    <row r="326" spans="18:19" x14ac:dyDescent="0.25">
      <c r="R326" s="12" t="s">
        <v>376</v>
      </c>
      <c r="S326" s="12">
        <v>0.24</v>
      </c>
    </row>
    <row r="327" spans="18:19" x14ac:dyDescent="0.25">
      <c r="R327" s="12" t="s">
        <v>377</v>
      </c>
      <c r="S327" s="12">
        <v>0.24</v>
      </c>
    </row>
    <row r="328" spans="18:19" x14ac:dyDescent="0.25">
      <c r="R328" s="12" t="s">
        <v>378</v>
      </c>
      <c r="S328" s="12">
        <v>0.24</v>
      </c>
    </row>
    <row r="329" spans="18:19" x14ac:dyDescent="0.25">
      <c r="R329" s="12" t="s">
        <v>379</v>
      </c>
      <c r="S329" s="12">
        <v>0.24</v>
      </c>
    </row>
    <row r="330" spans="18:19" x14ac:dyDescent="0.25">
      <c r="R330" s="12" t="s">
        <v>380</v>
      </c>
      <c r="S330" s="12">
        <v>0.24</v>
      </c>
    </row>
    <row r="331" spans="18:19" x14ac:dyDescent="0.25">
      <c r="R331" s="12" t="s">
        <v>381</v>
      </c>
      <c r="S331" s="12">
        <v>0.27</v>
      </c>
    </row>
    <row r="332" spans="18:19" x14ac:dyDescent="0.25">
      <c r="R332" s="12" t="s">
        <v>382</v>
      </c>
      <c r="S332" s="12">
        <v>0.27</v>
      </c>
    </row>
    <row r="333" spans="18:19" x14ac:dyDescent="0.25">
      <c r="R333" s="12" t="s">
        <v>383</v>
      </c>
      <c r="S333" s="12">
        <v>0.27</v>
      </c>
    </row>
    <row r="334" spans="18:19" x14ac:dyDescent="0.25">
      <c r="R334" s="12" t="s">
        <v>384</v>
      </c>
      <c r="S334" s="12">
        <v>0.27</v>
      </c>
    </row>
    <row r="335" spans="18:19" x14ac:dyDescent="0.25">
      <c r="R335" s="12" t="s">
        <v>385</v>
      </c>
      <c r="S335" s="12">
        <v>0.27</v>
      </c>
    </row>
    <row r="336" spans="18:19" x14ac:dyDescent="0.25">
      <c r="R336" s="12" t="s">
        <v>386</v>
      </c>
      <c r="S336" s="12">
        <v>0.33</v>
      </c>
    </row>
    <row r="337" spans="18:19" x14ac:dyDescent="0.25">
      <c r="R337" s="12" t="s">
        <v>387</v>
      </c>
      <c r="S337" s="12">
        <v>0.33</v>
      </c>
    </row>
    <row r="338" spans="18:19" x14ac:dyDescent="0.25">
      <c r="R338" s="12" t="s">
        <v>388</v>
      </c>
      <c r="S338" s="12">
        <v>0.33</v>
      </c>
    </row>
    <row r="339" spans="18:19" x14ac:dyDescent="0.25">
      <c r="R339" s="12" t="s">
        <v>389</v>
      </c>
      <c r="S339" s="12">
        <v>0.45</v>
      </c>
    </row>
    <row r="340" spans="18:19" x14ac:dyDescent="0.25">
      <c r="R340" s="12" t="s">
        <v>390</v>
      </c>
      <c r="S340" s="12">
        <v>0.51</v>
      </c>
    </row>
    <row r="341" spans="18:19" x14ac:dyDescent="0.25">
      <c r="R341" s="12" t="s">
        <v>391</v>
      </c>
      <c r="S341" s="12">
        <v>0.6</v>
      </c>
    </row>
    <row r="342" spans="18:19" x14ac:dyDescent="0.25">
      <c r="R342" s="12" t="s">
        <v>392</v>
      </c>
      <c r="S342" s="12">
        <v>0.6</v>
      </c>
    </row>
    <row r="343" spans="18:19" x14ac:dyDescent="0.25">
      <c r="R343" s="12" t="s">
        <v>393</v>
      </c>
      <c r="S343" s="12">
        <v>4.4999999999999998E-2</v>
      </c>
    </row>
    <row r="344" spans="18:19" x14ac:dyDescent="0.25">
      <c r="R344" s="12" t="s">
        <v>394</v>
      </c>
      <c r="S344" s="12">
        <v>0.105</v>
      </c>
    </row>
    <row r="345" spans="18:19" x14ac:dyDescent="0.25">
      <c r="R345" s="12" t="s">
        <v>395</v>
      </c>
      <c r="S345" s="12">
        <v>0.12</v>
      </c>
    </row>
    <row r="346" spans="18:19" x14ac:dyDescent="0.25">
      <c r="R346" s="12" t="s">
        <v>396</v>
      </c>
      <c r="S346" s="12">
        <v>0.105</v>
      </c>
    </row>
    <row r="347" spans="18:19" x14ac:dyDescent="0.25">
      <c r="R347" s="12" t="s">
        <v>397</v>
      </c>
      <c r="S347" s="12">
        <v>0.24</v>
      </c>
    </row>
    <row r="348" spans="18:19" x14ac:dyDescent="0.25">
      <c r="R348" s="12" t="s">
        <v>398</v>
      </c>
      <c r="S348" s="12">
        <v>0.255</v>
      </c>
    </row>
    <row r="349" spans="18:19" x14ac:dyDescent="0.25">
      <c r="R349" s="12" t="s">
        <v>399</v>
      </c>
      <c r="S349" s="12">
        <v>0.22500000000000001</v>
      </c>
    </row>
    <row r="350" spans="18:19" x14ac:dyDescent="0.25">
      <c r="R350" s="12" t="s">
        <v>400</v>
      </c>
      <c r="S350" s="12">
        <v>0.48</v>
      </c>
    </row>
    <row r="351" spans="18:19" x14ac:dyDescent="0.25">
      <c r="R351" s="12" t="s">
        <v>401</v>
      </c>
      <c r="S351" s="12">
        <v>0.495</v>
      </c>
    </row>
    <row r="352" spans="18:19" x14ac:dyDescent="0.25">
      <c r="R352" s="12" t="s">
        <v>402</v>
      </c>
      <c r="S352" s="12">
        <v>0.34499999999999997</v>
      </c>
    </row>
    <row r="353" spans="18:19" x14ac:dyDescent="0.25">
      <c r="R353" s="12" t="s">
        <v>403</v>
      </c>
      <c r="S353" s="12">
        <v>0.72</v>
      </c>
    </row>
    <row r="354" spans="18:19" x14ac:dyDescent="0.25">
      <c r="R354" s="12" t="s">
        <v>404</v>
      </c>
      <c r="S354" s="12">
        <v>0.73499999999999999</v>
      </c>
    </row>
    <row r="355" spans="18:19" x14ac:dyDescent="0.25">
      <c r="R355" s="12" t="s">
        <v>405</v>
      </c>
      <c r="S355" s="12">
        <v>0.46500000000000002</v>
      </c>
    </row>
    <row r="356" spans="18:19" x14ac:dyDescent="0.25">
      <c r="R356" s="12" t="s">
        <v>406</v>
      </c>
      <c r="S356" s="12">
        <v>0.96</v>
      </c>
    </row>
    <row r="357" spans="18:19" x14ac:dyDescent="0.25">
      <c r="R357" s="12" t="s">
        <v>407</v>
      </c>
      <c r="S357" s="12">
        <v>0.97499999999999998</v>
      </c>
    </row>
    <row r="358" spans="18:19" x14ac:dyDescent="0.25">
      <c r="R358" s="12" t="s">
        <v>408</v>
      </c>
      <c r="S358" s="12">
        <v>0.58499999999999996</v>
      </c>
    </row>
    <row r="359" spans="18:19" x14ac:dyDescent="0.25">
      <c r="R359" s="12" t="s">
        <v>409</v>
      </c>
      <c r="S359" s="12">
        <v>1.2</v>
      </c>
    </row>
    <row r="360" spans="18:19" x14ac:dyDescent="0.25">
      <c r="R360" s="12" t="s">
        <v>410</v>
      </c>
      <c r="S360" s="12">
        <v>1.2150000000000001</v>
      </c>
    </row>
    <row r="361" spans="18:19" x14ac:dyDescent="0.25">
      <c r="R361" s="12" t="s">
        <v>411</v>
      </c>
      <c r="S361" s="12">
        <v>0.70499999999999996</v>
      </c>
    </row>
    <row r="362" spans="18:19" x14ac:dyDescent="0.25">
      <c r="R362" s="12" t="s">
        <v>412</v>
      </c>
      <c r="S362" s="12">
        <v>1.44</v>
      </c>
    </row>
    <row r="363" spans="18:19" x14ac:dyDescent="0.25">
      <c r="R363" s="12" t="s">
        <v>413</v>
      </c>
      <c r="S363" s="12">
        <v>1.4550000000000001</v>
      </c>
    </row>
    <row r="364" spans="18:19" x14ac:dyDescent="0.25">
      <c r="R364" s="12" t="s">
        <v>414</v>
      </c>
      <c r="S364" s="12">
        <v>0.82499999999999996</v>
      </c>
    </row>
    <row r="365" spans="18:19" x14ac:dyDescent="0.25">
      <c r="R365" s="12" t="s">
        <v>415</v>
      </c>
      <c r="S365" s="12">
        <v>0.94499999999999995</v>
      </c>
    </row>
    <row r="366" spans="18:19" x14ac:dyDescent="0.25">
      <c r="R366" s="12" t="s">
        <v>416</v>
      </c>
      <c r="S366" s="12">
        <v>1.0649999999999999</v>
      </c>
    </row>
    <row r="367" spans="18:19" x14ac:dyDescent="0.25">
      <c r="R367" s="12" t="s">
        <v>417</v>
      </c>
      <c r="S367" s="12">
        <v>1.1850000000000001</v>
      </c>
    </row>
    <row r="368" spans="18:19" x14ac:dyDescent="0.25">
      <c r="R368" s="12" t="s">
        <v>418</v>
      </c>
      <c r="S368" s="12">
        <v>0.03</v>
      </c>
    </row>
    <row r="369" spans="18:19" x14ac:dyDescent="0.25">
      <c r="R369" s="12" t="s">
        <v>419</v>
      </c>
      <c r="S369" s="12">
        <v>4.4999999999999998E-2</v>
      </c>
    </row>
    <row r="370" spans="18:19" x14ac:dyDescent="0.25">
      <c r="R370" s="12" t="s">
        <v>420</v>
      </c>
      <c r="S370" s="12">
        <v>0.06</v>
      </c>
    </row>
    <row r="371" spans="18:19" x14ac:dyDescent="0.25">
      <c r="R371" s="12" t="s">
        <v>421</v>
      </c>
      <c r="S371" s="12">
        <v>7.4999999999999997E-2</v>
      </c>
    </row>
    <row r="372" spans="18:19" x14ac:dyDescent="0.25">
      <c r="R372" s="12" t="s">
        <v>422</v>
      </c>
      <c r="S372" s="12">
        <v>7.4999999999999997E-2</v>
      </c>
    </row>
    <row r="373" spans="18:19" x14ac:dyDescent="0.25">
      <c r="R373" s="12" t="s">
        <v>423</v>
      </c>
      <c r="S373" s="12">
        <v>0.06</v>
      </c>
    </row>
    <row r="374" spans="18:19" x14ac:dyDescent="0.25">
      <c r="R374" s="12" t="s">
        <v>424</v>
      </c>
      <c r="S374" s="12">
        <v>0.105</v>
      </c>
    </row>
    <row r="375" spans="18:19" x14ac:dyDescent="0.25">
      <c r="R375" s="12" t="s">
        <v>425</v>
      </c>
      <c r="S375" s="12">
        <v>0.13500000000000001</v>
      </c>
    </row>
    <row r="376" spans="18:19" x14ac:dyDescent="0.25">
      <c r="R376" s="12" t="s">
        <v>426</v>
      </c>
      <c r="S376" s="12">
        <v>0.15</v>
      </c>
    </row>
    <row r="377" spans="18:19" x14ac:dyDescent="0.25">
      <c r="R377" s="12" t="s">
        <v>427</v>
      </c>
      <c r="S377" s="12">
        <v>0.16500000000000001</v>
      </c>
    </row>
    <row r="378" spans="18:19" x14ac:dyDescent="0.25">
      <c r="R378" s="12" t="s">
        <v>428</v>
      </c>
      <c r="S378" s="12">
        <v>0.16500000000000001</v>
      </c>
    </row>
    <row r="379" spans="18:19" x14ac:dyDescent="0.25">
      <c r="R379" s="12" t="s">
        <v>429</v>
      </c>
      <c r="S379" s="12">
        <v>0.16500000000000001</v>
      </c>
    </row>
    <row r="380" spans="18:19" x14ac:dyDescent="0.25">
      <c r="R380" s="12" t="s">
        <v>430</v>
      </c>
      <c r="S380" s="12">
        <v>0.12</v>
      </c>
    </row>
    <row r="381" spans="18:19" x14ac:dyDescent="0.25">
      <c r="R381" s="12" t="s">
        <v>431</v>
      </c>
      <c r="S381" s="12">
        <v>0.22500000000000001</v>
      </c>
    </row>
    <row r="382" spans="18:19" x14ac:dyDescent="0.25">
      <c r="R382" s="12" t="s">
        <v>432</v>
      </c>
      <c r="S382" s="12">
        <v>0.28499999999999998</v>
      </c>
    </row>
    <row r="383" spans="18:19" x14ac:dyDescent="0.25">
      <c r="R383" s="12" t="s">
        <v>433</v>
      </c>
      <c r="S383" s="12">
        <v>0.315</v>
      </c>
    </row>
    <row r="384" spans="18:19" x14ac:dyDescent="0.25">
      <c r="R384" s="12" t="s">
        <v>434</v>
      </c>
      <c r="S384" s="12">
        <v>0.34499999999999997</v>
      </c>
    </row>
    <row r="385" spans="18:19" x14ac:dyDescent="0.25">
      <c r="R385" s="12" t="s">
        <v>435</v>
      </c>
      <c r="S385" s="12">
        <v>0.18</v>
      </c>
    </row>
    <row r="386" spans="18:19" x14ac:dyDescent="0.25">
      <c r="R386" s="12" t="s">
        <v>436</v>
      </c>
      <c r="S386" s="12">
        <v>0.34499999999999997</v>
      </c>
    </row>
    <row r="387" spans="18:19" x14ac:dyDescent="0.25">
      <c r="R387" s="12" t="s">
        <v>437</v>
      </c>
      <c r="S387" s="12">
        <v>0.435</v>
      </c>
    </row>
    <row r="388" spans="18:19" x14ac:dyDescent="0.25">
      <c r="R388" s="12" t="s">
        <v>438</v>
      </c>
      <c r="S388" s="12">
        <v>0.52500000000000002</v>
      </c>
    </row>
    <row r="389" spans="18:19" x14ac:dyDescent="0.25">
      <c r="R389" s="12" t="s">
        <v>439</v>
      </c>
      <c r="S389" s="12">
        <v>0.24</v>
      </c>
    </row>
    <row r="390" spans="18:19" x14ac:dyDescent="0.25">
      <c r="R390" s="12" t="s">
        <v>440</v>
      </c>
      <c r="S390" s="12">
        <v>0.46500000000000002</v>
      </c>
    </row>
    <row r="391" spans="18:19" x14ac:dyDescent="0.25">
      <c r="R391" s="12" t="s">
        <v>441</v>
      </c>
      <c r="S391" s="12">
        <v>0.58499999999999996</v>
      </c>
    </row>
    <row r="392" spans="18:19" x14ac:dyDescent="0.25">
      <c r="R392" s="12" t="s">
        <v>442</v>
      </c>
      <c r="S392" s="12">
        <v>0.64500000000000002</v>
      </c>
    </row>
    <row r="393" spans="18:19" x14ac:dyDescent="0.25">
      <c r="R393" s="12" t="s">
        <v>443</v>
      </c>
      <c r="S393" s="12">
        <v>0.70499999999999996</v>
      </c>
    </row>
    <row r="394" spans="18:19" x14ac:dyDescent="0.25">
      <c r="R394" s="12" t="s">
        <v>444</v>
      </c>
      <c r="S394" s="12">
        <v>0.58499999999999996</v>
      </c>
    </row>
    <row r="395" spans="18:19" x14ac:dyDescent="0.25">
      <c r="R395" s="12" t="s">
        <v>445</v>
      </c>
      <c r="S395" s="12">
        <v>0.73499999999999999</v>
      </c>
    </row>
    <row r="396" spans="18:19" x14ac:dyDescent="0.25">
      <c r="R396" s="12" t="s">
        <v>446</v>
      </c>
      <c r="S396" s="12">
        <v>0.88500000000000001</v>
      </c>
    </row>
    <row r="397" spans="18:19" x14ac:dyDescent="0.25">
      <c r="R397" s="12" t="s">
        <v>447</v>
      </c>
      <c r="S397" s="12">
        <v>0.70499999999999996</v>
      </c>
    </row>
    <row r="398" spans="18:19" x14ac:dyDescent="0.25">
      <c r="R398" s="12" t="s">
        <v>448</v>
      </c>
      <c r="S398" s="12">
        <v>0.88500000000000001</v>
      </c>
    </row>
    <row r="399" spans="18:19" x14ac:dyDescent="0.25">
      <c r="R399" s="12" t="s">
        <v>449</v>
      </c>
      <c r="S399" s="12">
        <v>1.0049999999999999</v>
      </c>
    </row>
    <row r="400" spans="18:19" x14ac:dyDescent="0.25">
      <c r="R400" s="12" t="s">
        <v>450</v>
      </c>
      <c r="S400" s="12">
        <v>1.0649999999999999</v>
      </c>
    </row>
    <row r="401" spans="18:19" x14ac:dyDescent="0.25">
      <c r="R401" s="12" t="s">
        <v>451</v>
      </c>
      <c r="S401" s="12">
        <v>1.0349999999999999</v>
      </c>
    </row>
    <row r="402" spans="18:19" x14ac:dyDescent="0.25">
      <c r="R402" s="12" t="s">
        <v>452</v>
      </c>
      <c r="S402" s="12">
        <v>1.2450000000000001</v>
      </c>
    </row>
    <row r="403" spans="18:19" x14ac:dyDescent="0.25">
      <c r="R403" s="12" t="s">
        <v>453</v>
      </c>
      <c r="S403" s="12">
        <v>1.1850000000000001</v>
      </c>
    </row>
    <row r="404" spans="18:19" x14ac:dyDescent="0.25">
      <c r="R404" s="12" t="s">
        <v>454</v>
      </c>
      <c r="S404" s="12">
        <v>1.425</v>
      </c>
    </row>
    <row r="405" spans="18:19" x14ac:dyDescent="0.25">
      <c r="R405" s="12" t="s">
        <v>455</v>
      </c>
      <c r="S405" s="12">
        <v>1.335</v>
      </c>
    </row>
    <row r="406" spans="18:19" x14ac:dyDescent="0.25">
      <c r="R406" s="12" t="s">
        <v>456</v>
      </c>
      <c r="S406" s="12">
        <v>1.605</v>
      </c>
    </row>
    <row r="407" spans="18:19" x14ac:dyDescent="0.25">
      <c r="R407" s="12" t="s">
        <v>457</v>
      </c>
      <c r="S407" s="12">
        <v>1.4850000000000001</v>
      </c>
    </row>
    <row r="408" spans="18:19" x14ac:dyDescent="0.25">
      <c r="R408" s="12" t="s">
        <v>458</v>
      </c>
      <c r="S408" s="12">
        <v>1.7849999999999999</v>
      </c>
    </row>
    <row r="409" spans="18:19" x14ac:dyDescent="0.25">
      <c r="R409" s="12" t="s">
        <v>459</v>
      </c>
      <c r="S409" s="12">
        <v>1.4999999999999999E-2</v>
      </c>
    </row>
    <row r="410" spans="18:19" x14ac:dyDescent="0.25">
      <c r="R410" s="12" t="s">
        <v>460</v>
      </c>
      <c r="S410" s="12">
        <v>0.03</v>
      </c>
    </row>
    <row r="411" spans="18:19" x14ac:dyDescent="0.25">
      <c r="R411" s="12" t="s">
        <v>461</v>
      </c>
      <c r="S411" s="12">
        <v>0.03</v>
      </c>
    </row>
    <row r="412" spans="18:19" x14ac:dyDescent="0.25">
      <c r="R412" s="12" t="s">
        <v>462</v>
      </c>
      <c r="S412" s="12">
        <v>0.03</v>
      </c>
    </row>
    <row r="413" spans="18:19" x14ac:dyDescent="0.25">
      <c r="R413" s="12" t="s">
        <v>463</v>
      </c>
      <c r="S413" s="12">
        <v>0.03</v>
      </c>
    </row>
    <row r="414" spans="18:19" x14ac:dyDescent="0.25">
      <c r="R414" s="12" t="s">
        <v>464</v>
      </c>
      <c r="S414" s="12">
        <v>4.4999999999999998E-2</v>
      </c>
    </row>
    <row r="415" spans="18:19" x14ac:dyDescent="0.25">
      <c r="R415" s="12" t="s">
        <v>465</v>
      </c>
      <c r="S415" s="12">
        <v>4.4999999999999998E-2</v>
      </c>
    </row>
    <row r="416" spans="18:19" x14ac:dyDescent="0.25">
      <c r="R416" s="12" t="s">
        <v>466</v>
      </c>
      <c r="S416" s="12">
        <v>0.06</v>
      </c>
    </row>
    <row r="417" spans="18:19" x14ac:dyDescent="0.25">
      <c r="R417" s="12" t="s">
        <v>467</v>
      </c>
      <c r="S417" s="12">
        <v>0.06</v>
      </c>
    </row>
    <row r="418" spans="18:19" x14ac:dyDescent="0.25">
      <c r="R418" s="12" t="s">
        <v>468</v>
      </c>
      <c r="S418" s="12">
        <v>0.13500000000000001</v>
      </c>
    </row>
    <row r="419" spans="18:19" x14ac:dyDescent="0.25">
      <c r="R419" s="12" t="s">
        <v>469</v>
      </c>
      <c r="S419" s="12">
        <v>0.13500000000000001</v>
      </c>
    </row>
    <row r="420" spans="18:19" x14ac:dyDescent="0.25">
      <c r="R420" s="12" t="s">
        <v>470</v>
      </c>
      <c r="S420" s="12">
        <v>0.19500000000000001</v>
      </c>
    </row>
    <row r="421" spans="18:19" x14ac:dyDescent="0.25">
      <c r="R421" s="12" t="s">
        <v>471</v>
      </c>
      <c r="S421" s="12">
        <v>0.34499999999999997</v>
      </c>
    </row>
    <row r="422" spans="18:19" x14ac:dyDescent="0.25">
      <c r="R422" s="12" t="s">
        <v>472</v>
      </c>
      <c r="S422" s="12">
        <v>0.435</v>
      </c>
    </row>
    <row r="423" spans="18:19" x14ac:dyDescent="0.25">
      <c r="R423" s="12" t="s">
        <v>473</v>
      </c>
      <c r="S423" s="12">
        <v>0.495</v>
      </c>
    </row>
    <row r="424" spans="18:19" x14ac:dyDescent="0.25">
      <c r="R424" s="12" t="s">
        <v>474</v>
      </c>
      <c r="S424" s="12">
        <v>1.4999999999999999E-2</v>
      </c>
    </row>
    <row r="425" spans="18:19" x14ac:dyDescent="0.25">
      <c r="R425" s="12" t="s">
        <v>475</v>
      </c>
      <c r="S425" s="12">
        <v>0.03</v>
      </c>
    </row>
    <row r="426" spans="18:19" x14ac:dyDescent="0.25">
      <c r="R426" s="12" t="s">
        <v>476</v>
      </c>
      <c r="S426" s="12">
        <v>0.03</v>
      </c>
    </row>
    <row r="427" spans="18:19" x14ac:dyDescent="0.25">
      <c r="R427" s="12" t="s">
        <v>477</v>
      </c>
      <c r="S427" s="12">
        <v>0.03</v>
      </c>
    </row>
    <row r="428" spans="18:19" x14ac:dyDescent="0.25">
      <c r="R428" s="12" t="s">
        <v>478</v>
      </c>
      <c r="S428" s="12">
        <v>0.06</v>
      </c>
    </row>
    <row r="429" spans="18:19" x14ac:dyDescent="0.25">
      <c r="R429" s="12" t="s">
        <v>479</v>
      </c>
      <c r="S429" s="12">
        <v>0.06</v>
      </c>
    </row>
    <row r="430" spans="18:19" x14ac:dyDescent="0.25">
      <c r="R430" s="12" t="s">
        <v>480</v>
      </c>
      <c r="S430" s="12">
        <v>0.06</v>
      </c>
    </row>
    <row r="431" spans="18:19" x14ac:dyDescent="0.25">
      <c r="R431" s="12" t="s">
        <v>481</v>
      </c>
      <c r="S431" s="12">
        <v>0.09</v>
      </c>
    </row>
    <row r="432" spans="18:19" x14ac:dyDescent="0.25">
      <c r="R432" s="12" t="s">
        <v>482</v>
      </c>
      <c r="S432" s="12">
        <v>0.09</v>
      </c>
    </row>
    <row r="433" spans="18:19" x14ac:dyDescent="0.25">
      <c r="R433" s="12" t="s">
        <v>483</v>
      </c>
      <c r="S433" s="12">
        <v>0.09</v>
      </c>
    </row>
    <row r="434" spans="18:19" x14ac:dyDescent="0.25">
      <c r="R434" s="12" t="s">
        <v>484</v>
      </c>
      <c r="S434" s="12">
        <v>0.12</v>
      </c>
    </row>
    <row r="435" spans="18:19" x14ac:dyDescent="0.25">
      <c r="R435" s="12" t="s">
        <v>485</v>
      </c>
      <c r="S435" s="12">
        <v>0.12</v>
      </c>
    </row>
    <row r="436" spans="18:19" x14ac:dyDescent="0.25">
      <c r="R436" s="12" t="s">
        <v>486</v>
      </c>
      <c r="S436" s="12">
        <v>0.12</v>
      </c>
    </row>
    <row r="437" spans="18:19" x14ac:dyDescent="0.25">
      <c r="R437" s="12" t="s">
        <v>487</v>
      </c>
      <c r="S437" s="12">
        <v>0.12</v>
      </c>
    </row>
    <row r="438" spans="18:19" x14ac:dyDescent="0.25">
      <c r="R438" s="12" t="s">
        <v>488</v>
      </c>
      <c r="S438" s="12">
        <v>0.12</v>
      </c>
    </row>
    <row r="439" spans="18:19" x14ac:dyDescent="0.25">
      <c r="R439" s="12" t="s">
        <v>489</v>
      </c>
      <c r="S439" s="12">
        <v>0.12</v>
      </c>
    </row>
    <row r="440" spans="18:19" x14ac:dyDescent="0.25">
      <c r="R440" s="12" t="s">
        <v>490</v>
      </c>
      <c r="S440" s="12">
        <v>0.15</v>
      </c>
    </row>
    <row r="441" spans="18:19" x14ac:dyDescent="0.25">
      <c r="R441" s="12" t="s">
        <v>491</v>
      </c>
      <c r="S441" s="12">
        <v>0.15</v>
      </c>
    </row>
    <row r="442" spans="18:19" x14ac:dyDescent="0.25">
      <c r="R442" s="12" t="s">
        <v>492</v>
      </c>
      <c r="S442" s="12">
        <v>0.15</v>
      </c>
    </row>
    <row r="443" spans="18:19" x14ac:dyDescent="0.25">
      <c r="R443" s="12" t="s">
        <v>493</v>
      </c>
      <c r="S443" s="12">
        <v>0.19500000000000001</v>
      </c>
    </row>
    <row r="444" spans="18:19" x14ac:dyDescent="0.25">
      <c r="R444" s="12" t="s">
        <v>494</v>
      </c>
      <c r="S444" s="12">
        <v>0.19500000000000001</v>
      </c>
    </row>
    <row r="445" spans="18:19" x14ac:dyDescent="0.25">
      <c r="R445" s="12" t="s">
        <v>495</v>
      </c>
      <c r="S445" s="12">
        <v>0.19500000000000001</v>
      </c>
    </row>
    <row r="446" spans="18:19" x14ac:dyDescent="0.25">
      <c r="R446" s="12" t="s">
        <v>496</v>
      </c>
      <c r="S446" s="12">
        <v>0.19500000000000001</v>
      </c>
    </row>
    <row r="447" spans="18:19" x14ac:dyDescent="0.25">
      <c r="R447" s="12" t="s">
        <v>497</v>
      </c>
      <c r="S447" s="12">
        <v>0.22500000000000001</v>
      </c>
    </row>
    <row r="448" spans="18:19" x14ac:dyDescent="0.25">
      <c r="R448" s="12" t="s">
        <v>498</v>
      </c>
      <c r="S448" s="12">
        <v>0.27</v>
      </c>
    </row>
    <row r="449" spans="18:19" x14ac:dyDescent="0.25">
      <c r="R449" s="12" t="s">
        <v>499</v>
      </c>
      <c r="S449" s="12">
        <v>0.27</v>
      </c>
    </row>
    <row r="450" spans="18:19" x14ac:dyDescent="0.25">
      <c r="R450" s="12" t="s">
        <v>500</v>
      </c>
      <c r="S450" s="12">
        <v>0.3</v>
      </c>
    </row>
    <row r="451" spans="18:19" x14ac:dyDescent="0.25">
      <c r="R451" s="12" t="s">
        <v>501</v>
      </c>
      <c r="S451" s="12">
        <v>0.39</v>
      </c>
    </row>
    <row r="452" spans="18:19" x14ac:dyDescent="0.25">
      <c r="R452" s="12" t="s">
        <v>502</v>
      </c>
      <c r="S452" s="12">
        <v>0.03</v>
      </c>
    </row>
    <row r="453" spans="18:19" x14ac:dyDescent="0.25">
      <c r="R453" s="12" t="s">
        <v>503</v>
      </c>
      <c r="S453" s="12">
        <v>0.06</v>
      </c>
    </row>
    <row r="454" spans="18:19" x14ac:dyDescent="0.25">
      <c r="R454" s="12" t="s">
        <v>504</v>
      </c>
      <c r="S454" s="12">
        <v>0.06</v>
      </c>
    </row>
    <row r="455" spans="18:19" x14ac:dyDescent="0.25">
      <c r="R455" s="12" t="s">
        <v>505</v>
      </c>
      <c r="S455" s="12">
        <v>0.09</v>
      </c>
    </row>
    <row r="456" spans="18:19" x14ac:dyDescent="0.25">
      <c r="R456" s="12" t="s">
        <v>506</v>
      </c>
      <c r="S456" s="12">
        <v>0.06</v>
      </c>
    </row>
    <row r="457" spans="18:19" x14ac:dyDescent="0.25">
      <c r="R457" s="12" t="s">
        <v>507</v>
      </c>
      <c r="S457" s="12">
        <v>0.09</v>
      </c>
    </row>
    <row r="458" spans="18:19" x14ac:dyDescent="0.25">
      <c r="R458" s="12" t="s">
        <v>508</v>
      </c>
      <c r="S458" s="12">
        <v>0.09</v>
      </c>
    </row>
    <row r="459" spans="18:19" x14ac:dyDescent="0.25">
      <c r="R459" s="12" t="s">
        <v>509</v>
      </c>
      <c r="S459" s="12">
        <v>0.12</v>
      </c>
    </row>
    <row r="460" spans="18:19" x14ac:dyDescent="0.25">
      <c r="R460" s="12" t="s">
        <v>510</v>
      </c>
      <c r="S460" s="12">
        <v>0.09</v>
      </c>
    </row>
    <row r="461" spans="18:19" x14ac:dyDescent="0.25">
      <c r="R461" s="12" t="s">
        <v>511</v>
      </c>
      <c r="S461" s="12">
        <v>0.12</v>
      </c>
    </row>
    <row r="462" spans="18:19" x14ac:dyDescent="0.25">
      <c r="R462" s="12" t="s">
        <v>512</v>
      </c>
      <c r="S462" s="12">
        <v>0.09</v>
      </c>
    </row>
    <row r="463" spans="18:19" x14ac:dyDescent="0.25">
      <c r="R463" s="12" t="s">
        <v>513</v>
      </c>
      <c r="S463" s="12">
        <v>0.12</v>
      </c>
    </row>
    <row r="464" spans="18:19" x14ac:dyDescent="0.25">
      <c r="R464" s="12" t="s">
        <v>514</v>
      </c>
      <c r="S464" s="12">
        <v>0.12</v>
      </c>
    </row>
    <row r="465" spans="18:19" x14ac:dyDescent="0.25">
      <c r="R465" s="12" t="s">
        <v>515</v>
      </c>
      <c r="S465" s="12">
        <v>0.15</v>
      </c>
    </row>
    <row r="466" spans="18:19" x14ac:dyDescent="0.25">
      <c r="R466" s="12" t="s">
        <v>516</v>
      </c>
      <c r="S466" s="12">
        <v>0.15</v>
      </c>
    </row>
    <row r="467" spans="18:19" x14ac:dyDescent="0.25">
      <c r="R467" s="12" t="s">
        <v>517</v>
      </c>
      <c r="S467" s="12">
        <v>0.18</v>
      </c>
    </row>
    <row r="468" spans="18:19" x14ac:dyDescent="0.25">
      <c r="R468" s="12" t="s">
        <v>518</v>
      </c>
      <c r="S468" s="12">
        <v>0.3</v>
      </c>
    </row>
    <row r="469" spans="18:19" x14ac:dyDescent="0.25">
      <c r="R469" s="12" t="s">
        <v>519</v>
      </c>
      <c r="S469" s="12">
        <v>0.33</v>
      </c>
    </row>
    <row r="470" spans="18:19" x14ac:dyDescent="0.25">
      <c r="R470" s="12" t="s">
        <v>520</v>
      </c>
      <c r="S470" s="12">
        <v>0.375</v>
      </c>
    </row>
    <row r="471" spans="18:19" x14ac:dyDescent="0.25">
      <c r="R471" s="12" t="s">
        <v>521</v>
      </c>
      <c r="S471" s="12">
        <v>0.40500000000000003</v>
      </c>
    </row>
    <row r="472" spans="18:19" x14ac:dyDescent="0.25">
      <c r="R472" s="12" t="s">
        <v>522</v>
      </c>
      <c r="S472" s="12">
        <v>0.375</v>
      </c>
    </row>
    <row r="473" spans="18:19" x14ac:dyDescent="0.25">
      <c r="R473" s="12" t="s">
        <v>523</v>
      </c>
      <c r="S473" s="12">
        <v>0.40500000000000003</v>
      </c>
    </row>
    <row r="474" spans="18:19" x14ac:dyDescent="0.25">
      <c r="R474" s="12" t="s">
        <v>524</v>
      </c>
      <c r="S474" s="12">
        <v>0.45</v>
      </c>
    </row>
    <row r="475" spans="18:19" x14ac:dyDescent="0.25">
      <c r="R475" s="12" t="s">
        <v>525</v>
      </c>
      <c r="S475" s="12">
        <v>0.48</v>
      </c>
    </row>
  </sheetData>
  <sheetProtection algorithmName="SHA-512" hashValue="/WWT9pjGmhTmx7YqFVgx0BF7h6A++STc3WxF6oPt8qjTqnjapNaDQkS2woA9UM/V9R9/SXSSe8mfABolVdSDbQ==" saltValue="Us9qjrvISyUdDkmDPUHYNA==" spinCount="100000" sheet="1" objects="1" scenarios="1"/>
  <sortState xmlns:xlrd2="http://schemas.microsoft.com/office/spreadsheetml/2017/richdata2" ref="A13:A19">
    <sortCondition ref="A13"/>
  </sortState>
  <phoneticPr fontId="11" type="noConversion"/>
  <pageMargins left="0.7" right="0.7" top="0.78740157499999996" bottom="0.78740157499999996" header="0.3" footer="0.3"/>
  <pageSetup paperSize="9" orientation="portrait" horizontalDpi="1200" verticalDpi="1200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D88B-5875-F947-BA33-C3873A7F05BB}">
  <sheetPr codeName="Tabelle3"/>
  <dimension ref="B2:N345"/>
  <sheetViews>
    <sheetView topLeftCell="A290" workbookViewId="0">
      <selection activeCell="B2" sqref="B2"/>
    </sheetView>
  </sheetViews>
  <sheetFormatPr baseColWidth="10" defaultRowHeight="15" x14ac:dyDescent="0.25"/>
  <sheetData>
    <row r="2" spans="2:14" x14ac:dyDescent="0.25">
      <c r="B2" s="13" t="s">
        <v>526</v>
      </c>
      <c r="D2" s="16" t="s">
        <v>527</v>
      </c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2:14" x14ac:dyDescent="0.25">
      <c r="B3" s="14"/>
      <c r="D3" s="24" t="s">
        <v>534</v>
      </c>
      <c r="E3" s="18"/>
      <c r="G3" s="24" t="s">
        <v>535</v>
      </c>
      <c r="H3" s="18"/>
      <c r="J3" s="24" t="s">
        <v>536</v>
      </c>
      <c r="K3" s="18"/>
      <c r="M3" s="24" t="s">
        <v>537</v>
      </c>
      <c r="N3" s="18"/>
    </row>
    <row r="4" spans="2:14" x14ac:dyDescent="0.25">
      <c r="B4" s="15"/>
      <c r="D4" s="21" t="s">
        <v>538</v>
      </c>
      <c r="E4" s="23" t="s">
        <v>15</v>
      </c>
      <c r="F4" s="22"/>
      <c r="G4" s="21" t="s">
        <v>538</v>
      </c>
      <c r="H4" s="23" t="s">
        <v>15</v>
      </c>
      <c r="I4" s="22"/>
      <c r="J4" s="21" t="s">
        <v>538</v>
      </c>
      <c r="K4" s="23" t="s">
        <v>15</v>
      </c>
      <c r="L4" s="22"/>
      <c r="M4" s="21" t="s">
        <v>538</v>
      </c>
      <c r="N4" s="23" t="s">
        <v>15</v>
      </c>
    </row>
    <row r="5" spans="2:14" x14ac:dyDescent="0.25">
      <c r="B5" s="13" t="s">
        <v>38</v>
      </c>
      <c r="D5" s="19" t="s">
        <v>539</v>
      </c>
      <c r="E5" s="20">
        <v>0.6</v>
      </c>
      <c r="G5" s="19" t="s">
        <v>540</v>
      </c>
      <c r="H5" s="20">
        <v>1</v>
      </c>
      <c r="J5" s="19" t="s">
        <v>541</v>
      </c>
      <c r="K5" s="20">
        <v>1.125</v>
      </c>
      <c r="M5" s="19" t="s">
        <v>542</v>
      </c>
      <c r="N5" s="20">
        <v>1</v>
      </c>
    </row>
    <row r="6" spans="2:14" x14ac:dyDescent="0.25">
      <c r="B6" s="14" t="s">
        <v>34</v>
      </c>
      <c r="D6" s="19" t="s">
        <v>543</v>
      </c>
      <c r="E6" s="20">
        <v>0.9</v>
      </c>
      <c r="G6" s="19" t="s">
        <v>544</v>
      </c>
      <c r="H6" s="20">
        <v>1.1000000000000001</v>
      </c>
      <c r="J6" s="19" t="s">
        <v>545</v>
      </c>
      <c r="K6" s="20">
        <v>1.2</v>
      </c>
      <c r="M6" s="19" t="s">
        <v>546</v>
      </c>
      <c r="N6" s="20">
        <v>1.05</v>
      </c>
    </row>
    <row r="7" spans="2:14" x14ac:dyDescent="0.25">
      <c r="B7" s="14" t="s">
        <v>36</v>
      </c>
      <c r="D7" s="19" t="s">
        <v>547</v>
      </c>
      <c r="E7" s="20">
        <v>0.95</v>
      </c>
      <c r="G7" s="19" t="s">
        <v>548</v>
      </c>
      <c r="H7" s="20">
        <v>1.05</v>
      </c>
      <c r="J7" s="19" t="s">
        <v>549</v>
      </c>
      <c r="K7" s="20">
        <v>0.67500000000000004</v>
      </c>
      <c r="M7" s="19" t="s">
        <v>34</v>
      </c>
      <c r="N7" s="20">
        <v>1.2</v>
      </c>
    </row>
    <row r="8" spans="2:14" x14ac:dyDescent="0.25">
      <c r="B8" s="15" t="s">
        <v>542</v>
      </c>
      <c r="D8" s="19" t="s">
        <v>551</v>
      </c>
      <c r="E8" s="20">
        <v>1</v>
      </c>
      <c r="G8" s="19" t="s">
        <v>552</v>
      </c>
      <c r="H8" s="20">
        <v>1.3</v>
      </c>
      <c r="J8" s="19" t="s">
        <v>553</v>
      </c>
      <c r="K8" s="20">
        <v>1.2250000000000001</v>
      </c>
      <c r="M8" s="19" t="s">
        <v>554</v>
      </c>
      <c r="N8" s="20">
        <v>1.3</v>
      </c>
    </row>
    <row r="9" spans="2:14" x14ac:dyDescent="0.25">
      <c r="D9" s="19" t="s">
        <v>555</v>
      </c>
      <c r="E9" s="20">
        <v>1.1499999999999999</v>
      </c>
      <c r="G9" s="19" t="s">
        <v>556</v>
      </c>
      <c r="H9" s="20">
        <v>1.1499999999999999</v>
      </c>
      <c r="J9" s="19" t="s">
        <v>557</v>
      </c>
      <c r="K9" s="20">
        <v>0.875</v>
      </c>
      <c r="M9" s="19" t="s">
        <v>558</v>
      </c>
      <c r="N9" s="20">
        <v>1.1499999999999999</v>
      </c>
    </row>
    <row r="10" spans="2:14" x14ac:dyDescent="0.25">
      <c r="D10" s="19" t="s">
        <v>559</v>
      </c>
      <c r="E10" s="20">
        <v>1</v>
      </c>
      <c r="G10" s="19" t="s">
        <v>560</v>
      </c>
      <c r="H10" s="20">
        <v>1.6</v>
      </c>
      <c r="J10" s="19" t="s">
        <v>561</v>
      </c>
      <c r="K10" s="20">
        <v>1.575</v>
      </c>
      <c r="M10" s="19" t="s">
        <v>562</v>
      </c>
      <c r="N10" s="20">
        <v>1.1000000000000001</v>
      </c>
    </row>
    <row r="11" spans="2:14" x14ac:dyDescent="0.25">
      <c r="D11" s="19" t="s">
        <v>563</v>
      </c>
      <c r="E11" s="20">
        <v>1.1000000000000001</v>
      </c>
      <c r="G11" s="19" t="s">
        <v>550</v>
      </c>
      <c r="H11" s="20">
        <v>0.7</v>
      </c>
      <c r="J11" s="19" t="s">
        <v>564</v>
      </c>
      <c r="K11" s="20">
        <v>1.175</v>
      </c>
      <c r="M11" s="19" t="s">
        <v>565</v>
      </c>
      <c r="N11" s="20">
        <v>1</v>
      </c>
    </row>
    <row r="12" spans="2:14" x14ac:dyDescent="0.25">
      <c r="D12" s="19"/>
      <c r="E12" s="20"/>
      <c r="G12" s="19" t="s">
        <v>566</v>
      </c>
      <c r="H12" s="20">
        <v>0.8</v>
      </c>
      <c r="J12" s="19" t="s">
        <v>567</v>
      </c>
      <c r="K12" s="20">
        <v>0.77500000000000002</v>
      </c>
      <c r="M12" s="19" t="s">
        <v>547</v>
      </c>
      <c r="N12" s="20">
        <v>0.8</v>
      </c>
    </row>
    <row r="13" spans="2:14" x14ac:dyDescent="0.25">
      <c r="D13" s="19"/>
      <c r="E13" s="20"/>
      <c r="G13" s="19" t="s">
        <v>568</v>
      </c>
      <c r="H13" s="20">
        <v>1.0249999999999999</v>
      </c>
      <c r="J13" s="19" t="s">
        <v>569</v>
      </c>
      <c r="K13" s="20">
        <v>0.875</v>
      </c>
      <c r="M13" s="19" t="s">
        <v>570</v>
      </c>
      <c r="N13" s="20">
        <v>1.2</v>
      </c>
    </row>
    <row r="14" spans="2:14" x14ac:dyDescent="0.25">
      <c r="D14" s="19"/>
      <c r="E14" s="20"/>
      <c r="G14" s="19" t="s">
        <v>571</v>
      </c>
      <c r="H14" s="20">
        <v>1</v>
      </c>
      <c r="J14" s="19" t="s">
        <v>572</v>
      </c>
      <c r="K14" s="20">
        <v>1.2749999999999999</v>
      </c>
      <c r="M14" s="19"/>
      <c r="N14" s="20"/>
    </row>
    <row r="15" spans="2:14" x14ac:dyDescent="0.25">
      <c r="D15" s="19"/>
      <c r="E15" s="20"/>
      <c r="G15" s="19" t="s">
        <v>573</v>
      </c>
      <c r="H15" s="20">
        <v>1.1000000000000001</v>
      </c>
      <c r="J15" s="19" t="s">
        <v>574</v>
      </c>
      <c r="K15" s="20">
        <v>1.175</v>
      </c>
      <c r="M15" s="19"/>
      <c r="N15" s="20"/>
    </row>
    <row r="16" spans="2:14" x14ac:dyDescent="0.25">
      <c r="D16" s="19"/>
      <c r="E16" s="20"/>
      <c r="G16" s="19"/>
      <c r="H16" s="20"/>
      <c r="J16" s="19" t="s">
        <v>575</v>
      </c>
      <c r="K16" s="20">
        <v>1.075</v>
      </c>
      <c r="M16" s="19"/>
      <c r="N16" s="20"/>
    </row>
    <row r="17" spans="4:14" x14ac:dyDescent="0.25">
      <c r="D17" s="19"/>
      <c r="E17" s="20"/>
      <c r="G17" s="19"/>
      <c r="H17" s="20"/>
      <c r="J17" s="19" t="s">
        <v>576</v>
      </c>
      <c r="K17" s="20">
        <v>1.075</v>
      </c>
      <c r="M17" s="19"/>
      <c r="N17" s="20"/>
    </row>
    <row r="18" spans="4:14" x14ac:dyDescent="0.25">
      <c r="D18" s="19"/>
      <c r="E18" s="20"/>
      <c r="G18" s="19"/>
      <c r="H18" s="20"/>
      <c r="J18" s="19" t="s">
        <v>577</v>
      </c>
      <c r="K18" s="20">
        <v>1.075</v>
      </c>
      <c r="M18" s="19"/>
      <c r="N18" s="20"/>
    </row>
    <row r="19" spans="4:14" x14ac:dyDescent="0.25">
      <c r="D19" s="19"/>
      <c r="E19" s="20"/>
      <c r="G19" s="19"/>
      <c r="H19" s="20"/>
      <c r="J19" s="19" t="s">
        <v>578</v>
      </c>
      <c r="K19" s="20">
        <v>1.375</v>
      </c>
      <c r="M19" s="19"/>
      <c r="N19" s="20"/>
    </row>
    <row r="20" spans="4:14" x14ac:dyDescent="0.25">
      <c r="D20" s="19"/>
      <c r="E20" s="20"/>
      <c r="G20" s="19"/>
      <c r="H20" s="20"/>
      <c r="J20" s="19" t="s">
        <v>579</v>
      </c>
      <c r="K20" s="20">
        <v>1.2250000000000001</v>
      </c>
      <c r="M20" s="19"/>
      <c r="N20" s="20"/>
    </row>
    <row r="21" spans="4:14" x14ac:dyDescent="0.25">
      <c r="D21" s="19"/>
      <c r="E21" s="20"/>
      <c r="G21" s="19"/>
      <c r="H21" s="20"/>
      <c r="J21" s="19"/>
      <c r="K21" s="20"/>
      <c r="M21" s="19"/>
      <c r="N21" s="20"/>
    </row>
    <row r="22" spans="4:14" x14ac:dyDescent="0.25">
      <c r="D22" s="19"/>
      <c r="E22" s="20"/>
      <c r="G22" s="19"/>
      <c r="H22" s="20"/>
      <c r="J22" s="19"/>
      <c r="K22" s="20"/>
      <c r="M22" s="19"/>
      <c r="N22" s="20"/>
    </row>
    <row r="23" spans="4:14" x14ac:dyDescent="0.25">
      <c r="D23" s="19"/>
      <c r="E23" s="20"/>
      <c r="G23" s="19"/>
      <c r="H23" s="20"/>
      <c r="J23" s="19"/>
      <c r="K23" s="20"/>
      <c r="M23" s="19"/>
      <c r="N23" s="20"/>
    </row>
    <row r="24" spans="4:14" x14ac:dyDescent="0.25">
      <c r="D24" s="19"/>
      <c r="E24" s="20"/>
      <c r="G24" s="19"/>
      <c r="H24" s="20"/>
      <c r="J24" s="19"/>
      <c r="K24" s="20"/>
      <c r="M24" s="19"/>
      <c r="N24" s="20"/>
    </row>
    <row r="25" spans="4:14" x14ac:dyDescent="0.25">
      <c r="D25" s="19"/>
      <c r="E25" s="20"/>
      <c r="G25" s="19"/>
      <c r="H25" s="20"/>
      <c r="J25" s="19"/>
      <c r="K25" s="20"/>
      <c r="M25" s="19"/>
      <c r="N25" s="20"/>
    </row>
    <row r="26" spans="4:14" x14ac:dyDescent="0.25">
      <c r="D26" s="21"/>
      <c r="E26" s="23"/>
      <c r="G26" s="21"/>
      <c r="H26" s="23"/>
      <c r="J26" s="21"/>
      <c r="K26" s="23"/>
      <c r="M26" s="21"/>
      <c r="N26" s="23"/>
    </row>
    <row r="32" spans="4:14" x14ac:dyDescent="0.25">
      <c r="D32" s="24" t="s">
        <v>528</v>
      </c>
      <c r="E32" s="17"/>
      <c r="F32" s="17"/>
      <c r="G32" s="17"/>
      <c r="H32" s="17"/>
      <c r="I32" s="17"/>
      <c r="J32" s="17"/>
      <c r="K32" s="17"/>
      <c r="L32" s="17"/>
      <c r="M32" s="17"/>
      <c r="N32" s="18"/>
    </row>
    <row r="33" spans="4:14" x14ac:dyDescent="0.25">
      <c r="D33" s="24" t="s">
        <v>534</v>
      </c>
      <c r="E33" s="18"/>
      <c r="G33" s="24" t="s">
        <v>535</v>
      </c>
      <c r="H33" s="18"/>
      <c r="J33" s="24" t="s">
        <v>536</v>
      </c>
      <c r="K33" s="18"/>
      <c r="M33" s="24" t="s">
        <v>537</v>
      </c>
      <c r="N33" s="18"/>
    </row>
    <row r="34" spans="4:14" x14ac:dyDescent="0.25">
      <c r="D34" s="21" t="s">
        <v>538</v>
      </c>
      <c r="E34" s="23" t="s">
        <v>15</v>
      </c>
      <c r="F34" s="22"/>
      <c r="G34" s="21" t="s">
        <v>538</v>
      </c>
      <c r="H34" s="23" t="s">
        <v>15</v>
      </c>
      <c r="I34" s="22"/>
      <c r="J34" s="21" t="s">
        <v>538</v>
      </c>
      <c r="K34" s="23" t="s">
        <v>15</v>
      </c>
      <c r="L34" s="22"/>
      <c r="M34" s="21" t="s">
        <v>538</v>
      </c>
      <c r="N34" s="23" t="s">
        <v>15</v>
      </c>
    </row>
    <row r="35" spans="4:14" x14ac:dyDescent="0.25">
      <c r="D35" s="19"/>
      <c r="E35" s="20"/>
      <c r="G35" s="19" t="s">
        <v>580</v>
      </c>
      <c r="H35" s="20">
        <v>1.3</v>
      </c>
      <c r="J35" s="19"/>
      <c r="K35" s="20"/>
      <c r="M35" s="19" t="s">
        <v>581</v>
      </c>
      <c r="N35" s="20">
        <v>0.05</v>
      </c>
    </row>
    <row r="36" spans="4:14" x14ac:dyDescent="0.25">
      <c r="D36" s="19"/>
      <c r="E36" s="20"/>
      <c r="G36" s="19" t="s">
        <v>582</v>
      </c>
      <c r="H36" s="20">
        <v>1.05</v>
      </c>
      <c r="J36" s="19"/>
      <c r="K36" s="20"/>
      <c r="M36" s="19" t="s">
        <v>583</v>
      </c>
      <c r="N36" s="20">
        <v>0.2</v>
      </c>
    </row>
    <row r="37" spans="4:14" x14ac:dyDescent="0.25">
      <c r="D37" s="19"/>
      <c r="E37" s="20"/>
      <c r="G37" s="19" t="s">
        <v>584</v>
      </c>
      <c r="H37" s="20">
        <v>1.1000000000000001</v>
      </c>
      <c r="J37" s="19"/>
      <c r="K37" s="20"/>
      <c r="M37" s="19" t="s">
        <v>585</v>
      </c>
      <c r="N37" s="20">
        <v>0.3</v>
      </c>
    </row>
    <row r="38" spans="4:14" x14ac:dyDescent="0.25">
      <c r="D38" s="19"/>
      <c r="E38" s="20"/>
      <c r="G38" s="19" t="s">
        <v>586</v>
      </c>
      <c r="H38" s="20">
        <v>0.8</v>
      </c>
      <c r="J38" s="19"/>
      <c r="K38" s="20"/>
      <c r="M38" s="19" t="s">
        <v>587</v>
      </c>
      <c r="N38" s="20">
        <v>0.15</v>
      </c>
    </row>
    <row r="39" spans="4:14" x14ac:dyDescent="0.25">
      <c r="D39" s="19"/>
      <c r="E39" s="20"/>
      <c r="G39" s="19" t="s">
        <v>588</v>
      </c>
      <c r="H39" s="20">
        <v>0.7</v>
      </c>
      <c r="J39" s="19"/>
      <c r="K39" s="20"/>
      <c r="M39" s="19" t="s">
        <v>589</v>
      </c>
      <c r="N39" s="20">
        <v>0.4</v>
      </c>
    </row>
    <row r="40" spans="4:14" x14ac:dyDescent="0.25">
      <c r="D40" s="19"/>
      <c r="E40" s="20"/>
      <c r="G40" s="19" t="s">
        <v>590</v>
      </c>
      <c r="H40" s="20">
        <v>0.7</v>
      </c>
      <c r="J40" s="19"/>
      <c r="K40" s="20"/>
      <c r="M40" s="19" t="s">
        <v>591</v>
      </c>
      <c r="N40" s="20">
        <v>0.1</v>
      </c>
    </row>
    <row r="41" spans="4:14" x14ac:dyDescent="0.25">
      <c r="D41" s="19"/>
      <c r="E41" s="20"/>
      <c r="G41" s="19" t="s">
        <v>592</v>
      </c>
      <c r="H41" s="20">
        <v>0.6</v>
      </c>
      <c r="J41" s="19"/>
      <c r="K41" s="20"/>
      <c r="M41" s="19" t="s">
        <v>593</v>
      </c>
      <c r="N41" s="20">
        <v>0.25</v>
      </c>
    </row>
    <row r="42" spans="4:14" x14ac:dyDescent="0.25">
      <c r="D42" s="19"/>
      <c r="E42" s="20"/>
      <c r="G42" s="19" t="s">
        <v>594</v>
      </c>
      <c r="H42" s="20">
        <v>0.35</v>
      </c>
      <c r="J42" s="19"/>
      <c r="K42" s="20"/>
      <c r="M42" s="19" t="s">
        <v>595</v>
      </c>
      <c r="N42" s="20">
        <v>0.35</v>
      </c>
    </row>
    <row r="43" spans="4:14" x14ac:dyDescent="0.25">
      <c r="D43" s="19"/>
      <c r="E43" s="20"/>
      <c r="G43" s="19" t="s">
        <v>596</v>
      </c>
      <c r="H43" s="20">
        <v>0.45</v>
      </c>
      <c r="J43" s="19"/>
      <c r="K43" s="20"/>
      <c r="M43" s="19" t="s">
        <v>597</v>
      </c>
      <c r="N43" s="20">
        <v>0.4</v>
      </c>
    </row>
    <row r="44" spans="4:14" x14ac:dyDescent="0.25">
      <c r="D44" s="19"/>
      <c r="E44" s="20"/>
      <c r="G44" s="19" t="s">
        <v>598</v>
      </c>
      <c r="H44" s="20">
        <v>0.5</v>
      </c>
      <c r="J44" s="19"/>
      <c r="K44" s="20"/>
      <c r="M44" s="19" t="s">
        <v>599</v>
      </c>
      <c r="N44" s="20">
        <v>0.25</v>
      </c>
    </row>
    <row r="45" spans="4:14" x14ac:dyDescent="0.25">
      <c r="D45" s="19"/>
      <c r="E45" s="20"/>
      <c r="G45" s="19" t="s">
        <v>600</v>
      </c>
      <c r="H45" s="20">
        <v>0.15</v>
      </c>
      <c r="J45" s="19"/>
      <c r="K45" s="20"/>
      <c r="M45" s="19" t="s">
        <v>601</v>
      </c>
      <c r="N45" s="20">
        <v>0.35</v>
      </c>
    </row>
    <row r="46" spans="4:14" x14ac:dyDescent="0.25">
      <c r="D46" s="19"/>
      <c r="E46" s="20"/>
      <c r="G46" s="19" t="s">
        <v>602</v>
      </c>
      <c r="H46" s="20">
        <v>0.4</v>
      </c>
      <c r="J46" s="19"/>
      <c r="K46" s="20"/>
      <c r="M46" s="19" t="s">
        <v>603</v>
      </c>
      <c r="N46" s="20">
        <v>0.35</v>
      </c>
    </row>
    <row r="47" spans="4:14" x14ac:dyDescent="0.25">
      <c r="D47" s="19"/>
      <c r="E47" s="20"/>
      <c r="G47" s="19" t="s">
        <v>604</v>
      </c>
      <c r="H47" s="20">
        <v>0.35</v>
      </c>
      <c r="J47" s="19"/>
      <c r="K47" s="20"/>
      <c r="M47" s="19" t="s">
        <v>605</v>
      </c>
      <c r="N47" s="20">
        <v>0.3</v>
      </c>
    </row>
    <row r="48" spans="4:14" x14ac:dyDescent="0.25">
      <c r="D48" s="19"/>
      <c r="E48" s="20"/>
      <c r="G48" s="19" t="s">
        <v>606</v>
      </c>
      <c r="H48" s="20">
        <v>1.05</v>
      </c>
      <c r="J48" s="19"/>
      <c r="K48" s="20"/>
      <c r="M48" s="19" t="s">
        <v>607</v>
      </c>
      <c r="N48" s="20">
        <v>0.3</v>
      </c>
    </row>
    <row r="49" spans="4:14" x14ac:dyDescent="0.25">
      <c r="D49" s="19"/>
      <c r="E49" s="20"/>
      <c r="G49" s="19" t="s">
        <v>608</v>
      </c>
      <c r="H49" s="20">
        <v>0.3</v>
      </c>
      <c r="J49" s="19"/>
      <c r="K49" s="20"/>
      <c r="M49" s="19" t="s">
        <v>609</v>
      </c>
      <c r="N49" s="20">
        <v>0.1</v>
      </c>
    </row>
    <row r="50" spans="4:14" x14ac:dyDescent="0.25">
      <c r="D50" s="19"/>
      <c r="E50" s="20"/>
      <c r="G50" s="19" t="s">
        <v>610</v>
      </c>
      <c r="H50" s="20">
        <v>0.35</v>
      </c>
      <c r="J50" s="19"/>
      <c r="K50" s="20"/>
      <c r="M50" s="19" t="s">
        <v>611</v>
      </c>
      <c r="N50" s="20">
        <v>0.27500000000000002</v>
      </c>
    </row>
    <row r="51" spans="4:14" x14ac:dyDescent="0.25">
      <c r="D51" s="19"/>
      <c r="E51" s="20"/>
      <c r="G51" s="19" t="s">
        <v>612</v>
      </c>
      <c r="H51" s="20">
        <v>0.1</v>
      </c>
      <c r="J51" s="19"/>
      <c r="K51" s="20"/>
      <c r="M51" s="19" t="s">
        <v>613</v>
      </c>
      <c r="N51" s="20">
        <v>0.3</v>
      </c>
    </row>
    <row r="52" spans="4:14" x14ac:dyDescent="0.25">
      <c r="D52" s="19"/>
      <c r="E52" s="20"/>
      <c r="G52" s="19" t="s">
        <v>614</v>
      </c>
      <c r="H52" s="20">
        <v>2.5000000000000001E-2</v>
      </c>
      <c r="J52" s="19"/>
      <c r="K52" s="20"/>
      <c r="M52" s="19" t="s">
        <v>615</v>
      </c>
      <c r="N52" s="20">
        <v>0.4</v>
      </c>
    </row>
    <row r="53" spans="4:14" x14ac:dyDescent="0.25">
      <c r="D53" s="19"/>
      <c r="E53" s="20"/>
      <c r="G53" s="19" t="s">
        <v>616</v>
      </c>
      <c r="H53" s="20">
        <v>0.1</v>
      </c>
      <c r="J53" s="19"/>
      <c r="K53" s="20"/>
      <c r="M53" s="19" t="s">
        <v>617</v>
      </c>
      <c r="N53" s="20">
        <v>0.2</v>
      </c>
    </row>
    <row r="54" spans="4:14" x14ac:dyDescent="0.25">
      <c r="D54" s="19"/>
      <c r="E54" s="20"/>
      <c r="G54" s="19" t="s">
        <v>618</v>
      </c>
      <c r="H54" s="20">
        <v>0.15</v>
      </c>
      <c r="J54" s="19"/>
      <c r="K54" s="20"/>
      <c r="M54" s="19" t="s">
        <v>619</v>
      </c>
      <c r="N54" s="20">
        <v>0.6</v>
      </c>
    </row>
    <row r="55" spans="4:14" x14ac:dyDescent="0.25">
      <c r="D55" s="19"/>
      <c r="E55" s="20"/>
      <c r="G55" s="19" t="s">
        <v>620</v>
      </c>
      <c r="H55" s="20">
        <v>0.125</v>
      </c>
      <c r="J55" s="19"/>
      <c r="K55" s="20"/>
      <c r="M55" s="19" t="s">
        <v>621</v>
      </c>
      <c r="N55" s="20">
        <v>0.65</v>
      </c>
    </row>
    <row r="56" spans="4:14" x14ac:dyDescent="0.25">
      <c r="D56" s="19"/>
      <c r="E56" s="20"/>
      <c r="G56" s="19" t="s">
        <v>622</v>
      </c>
      <c r="H56" s="20">
        <v>0.1</v>
      </c>
      <c r="J56" s="19"/>
      <c r="K56" s="20"/>
      <c r="M56" s="19" t="s">
        <v>623</v>
      </c>
      <c r="N56" s="20">
        <v>0.45</v>
      </c>
    </row>
    <row r="57" spans="4:14" x14ac:dyDescent="0.25">
      <c r="D57" s="19"/>
      <c r="E57" s="20"/>
      <c r="G57" s="19" t="s">
        <v>624</v>
      </c>
      <c r="H57" s="20">
        <v>0.3</v>
      </c>
      <c r="J57" s="19"/>
      <c r="K57" s="20"/>
      <c r="M57" s="19" t="s">
        <v>625</v>
      </c>
      <c r="N57" s="20">
        <v>0.65</v>
      </c>
    </row>
    <row r="58" spans="4:14" x14ac:dyDescent="0.25">
      <c r="D58" s="19"/>
      <c r="E58" s="20"/>
      <c r="G58" s="19" t="s">
        <v>626</v>
      </c>
      <c r="H58" s="20">
        <v>0.1</v>
      </c>
      <c r="J58" s="19"/>
      <c r="K58" s="20"/>
      <c r="M58" s="19" t="s">
        <v>627</v>
      </c>
      <c r="N58" s="20">
        <v>0.55000000000000004</v>
      </c>
    </row>
    <row r="59" spans="4:14" x14ac:dyDescent="0.25">
      <c r="D59" s="19"/>
      <c r="E59" s="20"/>
      <c r="G59" s="19" t="s">
        <v>628</v>
      </c>
      <c r="H59" s="20">
        <v>0.15</v>
      </c>
      <c r="J59" s="19"/>
      <c r="K59" s="20"/>
      <c r="M59" s="19" t="s">
        <v>629</v>
      </c>
      <c r="N59" s="20">
        <v>0.4</v>
      </c>
    </row>
    <row r="60" spans="4:14" x14ac:dyDescent="0.25">
      <c r="D60" s="19"/>
      <c r="E60" s="20"/>
      <c r="G60" s="19" t="s">
        <v>630</v>
      </c>
      <c r="H60" s="20">
        <v>0.2</v>
      </c>
      <c r="J60" s="19"/>
      <c r="K60" s="20"/>
      <c r="M60" s="19" t="s">
        <v>631</v>
      </c>
      <c r="N60" s="20">
        <v>0.55000000000000004</v>
      </c>
    </row>
    <row r="61" spans="4:14" x14ac:dyDescent="0.25">
      <c r="D61" s="19"/>
      <c r="E61" s="20"/>
      <c r="G61" s="19" t="s">
        <v>632</v>
      </c>
      <c r="H61" s="20">
        <v>0.55000000000000004</v>
      </c>
      <c r="J61" s="19"/>
      <c r="K61" s="20"/>
      <c r="M61" s="19"/>
      <c r="N61" s="20"/>
    </row>
    <row r="62" spans="4:14" x14ac:dyDescent="0.25">
      <c r="D62" s="19"/>
      <c r="E62" s="20"/>
      <c r="G62" s="19" t="s">
        <v>633</v>
      </c>
      <c r="H62" s="20">
        <v>0.05</v>
      </c>
      <c r="J62" s="19"/>
      <c r="K62" s="20"/>
      <c r="M62" s="19"/>
      <c r="N62" s="20"/>
    </row>
    <row r="63" spans="4:14" x14ac:dyDescent="0.25">
      <c r="D63" s="19"/>
      <c r="E63" s="20"/>
      <c r="G63" s="19" t="s">
        <v>634</v>
      </c>
      <c r="H63" s="20">
        <v>1.25</v>
      </c>
      <c r="J63" s="19"/>
      <c r="K63" s="20"/>
      <c r="M63" s="19"/>
      <c r="N63" s="20"/>
    </row>
    <row r="64" spans="4:14" x14ac:dyDescent="0.25">
      <c r="D64" s="19"/>
      <c r="E64" s="20"/>
      <c r="G64" s="19" t="s">
        <v>635</v>
      </c>
      <c r="H64" s="20">
        <v>1.1000000000000001</v>
      </c>
      <c r="J64" s="19"/>
      <c r="K64" s="20"/>
      <c r="M64" s="19"/>
      <c r="N64" s="20"/>
    </row>
    <row r="65" spans="4:14" x14ac:dyDescent="0.25">
      <c r="D65" s="19"/>
      <c r="E65" s="20"/>
      <c r="G65" s="19"/>
      <c r="H65" s="20"/>
      <c r="J65" s="19"/>
      <c r="K65" s="20"/>
      <c r="M65" s="19"/>
      <c r="N65" s="20"/>
    </row>
    <row r="66" spans="4:14" x14ac:dyDescent="0.25">
      <c r="D66" s="19"/>
      <c r="E66" s="20"/>
      <c r="G66" s="19"/>
      <c r="H66" s="20"/>
      <c r="J66" s="19"/>
      <c r="K66" s="20"/>
      <c r="M66" s="19"/>
      <c r="N66" s="20"/>
    </row>
    <row r="67" spans="4:14" x14ac:dyDescent="0.25">
      <c r="D67" s="19"/>
      <c r="E67" s="20"/>
      <c r="G67" s="19"/>
      <c r="H67" s="20"/>
      <c r="J67" s="19"/>
      <c r="K67" s="20"/>
      <c r="M67" s="19"/>
      <c r="N67" s="20"/>
    </row>
    <row r="68" spans="4:14" x14ac:dyDescent="0.25">
      <c r="D68" s="19"/>
      <c r="E68" s="20"/>
      <c r="G68" s="19"/>
      <c r="H68" s="20"/>
      <c r="J68" s="19"/>
      <c r="K68" s="20"/>
      <c r="M68" s="19"/>
      <c r="N68" s="20"/>
    </row>
    <row r="69" spans="4:14" x14ac:dyDescent="0.25">
      <c r="D69" s="19"/>
      <c r="E69" s="20"/>
      <c r="G69" s="19"/>
      <c r="H69" s="20"/>
      <c r="J69" s="19"/>
      <c r="K69" s="20"/>
      <c r="M69" s="19"/>
      <c r="N69" s="20"/>
    </row>
    <row r="70" spans="4:14" x14ac:dyDescent="0.25">
      <c r="D70" s="21"/>
      <c r="E70" s="23"/>
      <c r="G70" s="21"/>
      <c r="H70" s="23"/>
      <c r="J70" s="21"/>
      <c r="K70" s="23"/>
      <c r="M70" s="21"/>
      <c r="N70" s="23"/>
    </row>
    <row r="82" spans="4:14" x14ac:dyDescent="0.25">
      <c r="D82" s="24" t="s">
        <v>529</v>
      </c>
      <c r="E82" s="17"/>
      <c r="F82" s="17"/>
      <c r="G82" s="17"/>
      <c r="H82" s="17"/>
      <c r="I82" s="17"/>
      <c r="J82" s="17"/>
      <c r="K82" s="17"/>
      <c r="L82" s="17"/>
      <c r="M82" s="17"/>
      <c r="N82" s="18"/>
    </row>
    <row r="83" spans="4:14" x14ac:dyDescent="0.25">
      <c r="D83" s="24" t="s">
        <v>534</v>
      </c>
      <c r="E83" s="18"/>
      <c r="G83" s="24" t="s">
        <v>535</v>
      </c>
      <c r="H83" s="18"/>
      <c r="J83" s="24" t="s">
        <v>536</v>
      </c>
      <c r="K83" s="18"/>
      <c r="M83" s="24" t="s">
        <v>537</v>
      </c>
      <c r="N83" s="18"/>
    </row>
    <row r="84" spans="4:14" x14ac:dyDescent="0.25">
      <c r="D84" s="21" t="s">
        <v>538</v>
      </c>
      <c r="E84" s="23" t="s">
        <v>15</v>
      </c>
      <c r="F84" s="22"/>
      <c r="G84" s="21" t="s">
        <v>538</v>
      </c>
      <c r="H84" s="23" t="s">
        <v>15</v>
      </c>
      <c r="I84" s="22"/>
      <c r="J84" s="21" t="s">
        <v>538</v>
      </c>
      <c r="K84" s="23" t="s">
        <v>15</v>
      </c>
      <c r="L84" s="22"/>
      <c r="M84" s="21" t="s">
        <v>538</v>
      </c>
      <c r="N84" s="23" t="s">
        <v>15</v>
      </c>
    </row>
    <row r="85" spans="4:14" x14ac:dyDescent="0.25">
      <c r="D85" s="19" t="s">
        <v>636</v>
      </c>
      <c r="E85" s="20">
        <v>0.05</v>
      </c>
      <c r="G85" s="19"/>
      <c r="H85" s="20"/>
      <c r="J85" s="19" t="s">
        <v>636</v>
      </c>
      <c r="K85" s="20">
        <v>0.05</v>
      </c>
      <c r="M85" s="19"/>
      <c r="N85" s="20"/>
    </row>
    <row r="86" spans="4:14" x14ac:dyDescent="0.25">
      <c r="D86" s="19" t="s">
        <v>637</v>
      </c>
      <c r="E86" s="20">
        <v>0.05</v>
      </c>
      <c r="G86" s="19"/>
      <c r="H86" s="20"/>
      <c r="J86" s="19" t="s">
        <v>637</v>
      </c>
      <c r="K86" s="20">
        <v>0.05</v>
      </c>
      <c r="M86" s="19"/>
      <c r="N86" s="20"/>
    </row>
    <row r="87" spans="4:14" x14ac:dyDescent="0.25">
      <c r="D87" s="19" t="s">
        <v>638</v>
      </c>
      <c r="E87" s="20">
        <v>0.1</v>
      </c>
      <c r="G87" s="19"/>
      <c r="H87" s="20"/>
      <c r="J87" s="19" t="s">
        <v>638</v>
      </c>
      <c r="K87" s="20">
        <v>0.1</v>
      </c>
      <c r="M87" s="19"/>
      <c r="N87" s="20"/>
    </row>
    <row r="88" spans="4:14" x14ac:dyDescent="0.25">
      <c r="D88" s="19" t="s">
        <v>639</v>
      </c>
      <c r="E88" s="20">
        <v>0.2</v>
      </c>
      <c r="G88" s="19"/>
      <c r="H88" s="20"/>
      <c r="J88" s="19" t="s">
        <v>639</v>
      </c>
      <c r="K88" s="20">
        <v>0.2</v>
      </c>
      <c r="M88" s="19"/>
      <c r="N88" s="20"/>
    </row>
    <row r="89" spans="4:14" x14ac:dyDescent="0.25">
      <c r="D89" s="19" t="s">
        <v>640</v>
      </c>
      <c r="E89" s="20">
        <v>0.4</v>
      </c>
      <c r="G89" s="19"/>
      <c r="H89" s="20"/>
      <c r="J89" s="19" t="s">
        <v>640</v>
      </c>
      <c r="K89" s="20">
        <v>0.4</v>
      </c>
      <c r="M89" s="19"/>
      <c r="N89" s="20"/>
    </row>
    <row r="90" spans="4:14" x14ac:dyDescent="0.25">
      <c r="D90" s="19"/>
      <c r="E90" s="20"/>
      <c r="G90" s="19"/>
      <c r="H90" s="20"/>
      <c r="J90" s="19" t="s">
        <v>641</v>
      </c>
      <c r="K90" s="20">
        <v>0.2</v>
      </c>
      <c r="M90" s="19"/>
      <c r="N90" s="20"/>
    </row>
    <row r="91" spans="4:14" x14ac:dyDescent="0.25">
      <c r="D91" s="19"/>
      <c r="E91" s="20"/>
      <c r="G91" s="19"/>
      <c r="H91" s="20"/>
      <c r="J91" s="19"/>
      <c r="K91" s="20"/>
      <c r="M91" s="19"/>
      <c r="N91" s="20"/>
    </row>
    <row r="92" spans="4:14" x14ac:dyDescent="0.25">
      <c r="D92" s="19"/>
      <c r="E92" s="20"/>
      <c r="G92" s="19"/>
      <c r="H92" s="20"/>
      <c r="J92" s="19"/>
      <c r="K92" s="20"/>
      <c r="M92" s="19"/>
      <c r="N92" s="20"/>
    </row>
    <row r="93" spans="4:14" x14ac:dyDescent="0.25">
      <c r="D93" s="19"/>
      <c r="E93" s="20"/>
      <c r="G93" s="19"/>
      <c r="H93" s="20"/>
      <c r="J93" s="19"/>
      <c r="K93" s="20"/>
      <c r="M93" s="19"/>
      <c r="N93" s="20"/>
    </row>
    <row r="94" spans="4:14" x14ac:dyDescent="0.25">
      <c r="D94" s="19"/>
      <c r="E94" s="20"/>
      <c r="G94" s="19"/>
      <c r="H94" s="20"/>
      <c r="J94" s="19"/>
      <c r="K94" s="20"/>
      <c r="M94" s="19"/>
      <c r="N94" s="20"/>
    </row>
    <row r="95" spans="4:14" x14ac:dyDescent="0.25">
      <c r="D95" s="21"/>
      <c r="E95" s="23"/>
      <c r="G95" s="21"/>
      <c r="H95" s="23"/>
      <c r="J95" s="21"/>
      <c r="K95" s="23"/>
      <c r="M95" s="21"/>
      <c r="N95" s="23"/>
    </row>
    <row r="102" spans="4:14" x14ac:dyDescent="0.25">
      <c r="D102" s="24" t="s">
        <v>642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8"/>
    </row>
    <row r="103" spans="4:14" x14ac:dyDescent="0.25">
      <c r="D103" s="24" t="s">
        <v>534</v>
      </c>
      <c r="E103" s="18"/>
      <c r="G103" s="24" t="s">
        <v>535</v>
      </c>
      <c r="H103" s="18"/>
      <c r="J103" s="24" t="s">
        <v>536</v>
      </c>
      <c r="K103" s="18"/>
      <c r="M103" s="24" t="s">
        <v>537</v>
      </c>
      <c r="N103" s="18"/>
    </row>
    <row r="104" spans="4:14" x14ac:dyDescent="0.25">
      <c r="D104" s="21" t="s">
        <v>538</v>
      </c>
      <c r="E104" s="23" t="s">
        <v>15</v>
      </c>
      <c r="F104" s="22"/>
      <c r="G104" s="21" t="s">
        <v>538</v>
      </c>
      <c r="H104" s="23" t="s">
        <v>15</v>
      </c>
      <c r="I104" s="22"/>
      <c r="J104" s="21" t="s">
        <v>538</v>
      </c>
      <c r="K104" s="23" t="s">
        <v>15</v>
      </c>
      <c r="L104" s="22"/>
      <c r="M104" s="21" t="s">
        <v>538</v>
      </c>
      <c r="N104" s="23" t="s">
        <v>15</v>
      </c>
    </row>
    <row r="105" spans="4:14" x14ac:dyDescent="0.25">
      <c r="D105" s="19" t="s">
        <v>643</v>
      </c>
      <c r="E105" s="20">
        <v>0.1</v>
      </c>
      <c r="G105" s="19" t="s">
        <v>644</v>
      </c>
      <c r="H105" s="20">
        <v>0.1</v>
      </c>
      <c r="J105" s="19" t="s">
        <v>643</v>
      </c>
      <c r="K105" s="20">
        <v>0.1</v>
      </c>
      <c r="M105" s="19" t="s">
        <v>644</v>
      </c>
      <c r="N105" s="20">
        <v>0.1</v>
      </c>
    </row>
    <row r="106" spans="4:14" x14ac:dyDescent="0.25">
      <c r="D106" s="19" t="s">
        <v>645</v>
      </c>
      <c r="E106" s="20">
        <v>0.2</v>
      </c>
      <c r="G106" s="19" t="s">
        <v>646</v>
      </c>
      <c r="H106" s="20">
        <v>0.3</v>
      </c>
      <c r="J106" s="19" t="s">
        <v>645</v>
      </c>
      <c r="K106" s="20">
        <v>0.2</v>
      </c>
      <c r="M106" s="19" t="s">
        <v>646</v>
      </c>
      <c r="N106" s="20">
        <v>0.3</v>
      </c>
    </row>
    <row r="107" spans="4:14" x14ac:dyDescent="0.25">
      <c r="D107" s="19" t="s">
        <v>647</v>
      </c>
      <c r="E107" s="20">
        <v>0.05</v>
      </c>
      <c r="G107" s="19" t="s">
        <v>648</v>
      </c>
      <c r="H107" s="20">
        <v>0.4</v>
      </c>
      <c r="J107" s="19" t="s">
        <v>647</v>
      </c>
      <c r="K107" s="20">
        <v>0.05</v>
      </c>
      <c r="M107" s="19" t="s">
        <v>648</v>
      </c>
      <c r="N107" s="20">
        <v>0.4</v>
      </c>
    </row>
    <row r="108" spans="4:14" x14ac:dyDescent="0.25">
      <c r="D108" s="19" t="s">
        <v>649</v>
      </c>
      <c r="E108" s="20">
        <v>0.1</v>
      </c>
      <c r="G108" s="19" t="s">
        <v>650</v>
      </c>
      <c r="H108" s="20">
        <v>0.1</v>
      </c>
      <c r="J108" s="19" t="s">
        <v>649</v>
      </c>
      <c r="K108" s="20">
        <v>0.1</v>
      </c>
      <c r="M108" s="19" t="s">
        <v>650</v>
      </c>
      <c r="N108" s="20">
        <v>0.1</v>
      </c>
    </row>
    <row r="109" spans="4:14" x14ac:dyDescent="0.25">
      <c r="D109" s="19" t="s">
        <v>651</v>
      </c>
      <c r="E109" s="20">
        <v>0.3</v>
      </c>
      <c r="G109" s="19" t="s">
        <v>652</v>
      </c>
      <c r="H109" s="20">
        <v>0.25</v>
      </c>
      <c r="J109" s="19" t="s">
        <v>651</v>
      </c>
      <c r="K109" s="20">
        <v>0.3</v>
      </c>
      <c r="M109" s="19" t="s">
        <v>652</v>
      </c>
      <c r="N109" s="20">
        <v>0.25</v>
      </c>
    </row>
    <row r="110" spans="4:14" x14ac:dyDescent="0.25">
      <c r="D110" s="19" t="s">
        <v>653</v>
      </c>
      <c r="E110" s="20">
        <v>0.2</v>
      </c>
      <c r="G110" s="19" t="s">
        <v>654</v>
      </c>
      <c r="H110" s="20">
        <v>0.4</v>
      </c>
      <c r="J110" s="19" t="s">
        <v>653</v>
      </c>
      <c r="K110" s="20">
        <v>0.2</v>
      </c>
      <c r="M110" s="19" t="s">
        <v>654</v>
      </c>
      <c r="N110" s="20">
        <v>0.4</v>
      </c>
    </row>
    <row r="111" spans="4:14" x14ac:dyDescent="0.25">
      <c r="D111" s="19" t="s">
        <v>655</v>
      </c>
      <c r="E111" s="20">
        <v>0.3</v>
      </c>
      <c r="G111" s="19" t="s">
        <v>656</v>
      </c>
      <c r="H111" s="20">
        <v>0.5</v>
      </c>
      <c r="J111" s="19" t="s">
        <v>655</v>
      </c>
      <c r="K111" s="20">
        <v>0.3</v>
      </c>
      <c r="M111" s="19" t="s">
        <v>656</v>
      </c>
      <c r="N111" s="20">
        <v>0.5</v>
      </c>
    </row>
    <row r="112" spans="4:14" x14ac:dyDescent="0.25">
      <c r="D112" s="19"/>
      <c r="E112" s="20"/>
      <c r="G112" s="19" t="s">
        <v>657</v>
      </c>
      <c r="H112" s="20">
        <v>0.05</v>
      </c>
      <c r="J112" s="19" t="s">
        <v>644</v>
      </c>
      <c r="K112" s="20">
        <v>0.1</v>
      </c>
      <c r="M112" s="19" t="s">
        <v>657</v>
      </c>
      <c r="N112" s="20">
        <v>0.05</v>
      </c>
    </row>
    <row r="113" spans="4:14" x14ac:dyDescent="0.25">
      <c r="D113" s="19"/>
      <c r="E113" s="20"/>
      <c r="G113" s="19" t="s">
        <v>658</v>
      </c>
      <c r="H113" s="20">
        <v>0.1</v>
      </c>
      <c r="J113" s="19" t="s">
        <v>646</v>
      </c>
      <c r="K113" s="20">
        <v>0.3</v>
      </c>
      <c r="M113" s="19" t="s">
        <v>658</v>
      </c>
      <c r="N113" s="20">
        <v>0.1</v>
      </c>
    </row>
    <row r="114" spans="4:14" x14ac:dyDescent="0.25">
      <c r="D114" s="19"/>
      <c r="E114" s="20"/>
      <c r="G114" s="19" t="s">
        <v>659</v>
      </c>
      <c r="H114" s="20">
        <v>0.125</v>
      </c>
      <c r="J114" s="19" t="s">
        <v>648</v>
      </c>
      <c r="K114" s="20">
        <v>0.4</v>
      </c>
      <c r="M114" s="19" t="s">
        <v>659</v>
      </c>
      <c r="N114" s="20">
        <v>0.125</v>
      </c>
    </row>
    <row r="115" spans="4:14" x14ac:dyDescent="0.25">
      <c r="D115" s="19"/>
      <c r="E115" s="20"/>
      <c r="G115" s="19" t="s">
        <v>660</v>
      </c>
      <c r="H115" s="20">
        <v>0.3</v>
      </c>
      <c r="J115" s="19" t="s">
        <v>650</v>
      </c>
      <c r="K115" s="20">
        <v>0.1</v>
      </c>
      <c r="M115" s="19" t="s">
        <v>660</v>
      </c>
      <c r="N115" s="20">
        <v>0.3</v>
      </c>
    </row>
    <row r="116" spans="4:14" x14ac:dyDescent="0.25">
      <c r="D116" s="19"/>
      <c r="E116" s="20"/>
      <c r="G116" s="19" t="s">
        <v>661</v>
      </c>
      <c r="H116" s="20">
        <v>0.5</v>
      </c>
      <c r="J116" s="19" t="s">
        <v>652</v>
      </c>
      <c r="K116" s="20">
        <v>0.25</v>
      </c>
      <c r="M116" s="19" t="s">
        <v>661</v>
      </c>
      <c r="N116" s="20">
        <v>0.5</v>
      </c>
    </row>
    <row r="117" spans="4:14" x14ac:dyDescent="0.25">
      <c r="D117" s="19"/>
      <c r="E117" s="20"/>
      <c r="G117" s="19" t="s">
        <v>662</v>
      </c>
      <c r="H117" s="20">
        <v>0.1</v>
      </c>
      <c r="J117" s="19" t="s">
        <v>654</v>
      </c>
      <c r="K117" s="20">
        <v>0.4</v>
      </c>
      <c r="M117" s="19" t="s">
        <v>662</v>
      </c>
      <c r="N117" s="20">
        <v>0.1</v>
      </c>
    </row>
    <row r="118" spans="4:14" x14ac:dyDescent="0.25">
      <c r="D118" s="19"/>
      <c r="E118" s="20"/>
      <c r="G118" s="19" t="s">
        <v>663</v>
      </c>
      <c r="H118" s="20">
        <v>0.15</v>
      </c>
      <c r="J118" s="19" t="s">
        <v>656</v>
      </c>
      <c r="K118" s="20">
        <v>0.5</v>
      </c>
      <c r="M118" s="19" t="s">
        <v>663</v>
      </c>
      <c r="N118" s="20">
        <v>0.15</v>
      </c>
    </row>
    <row r="119" spans="4:14" x14ac:dyDescent="0.25">
      <c r="D119" s="19"/>
      <c r="E119" s="20"/>
      <c r="G119" s="19" t="s">
        <v>664</v>
      </c>
      <c r="H119" s="20">
        <v>0.25</v>
      </c>
      <c r="J119" s="19" t="s">
        <v>657</v>
      </c>
      <c r="K119" s="20">
        <v>0.05</v>
      </c>
      <c r="M119" s="19" t="s">
        <v>664</v>
      </c>
      <c r="N119" s="20">
        <v>0.25</v>
      </c>
    </row>
    <row r="120" spans="4:14" x14ac:dyDescent="0.25">
      <c r="D120" s="19"/>
      <c r="E120" s="20"/>
      <c r="G120" s="19" t="s">
        <v>665</v>
      </c>
      <c r="H120" s="20">
        <v>0.25</v>
      </c>
      <c r="J120" s="19" t="s">
        <v>658</v>
      </c>
      <c r="K120" s="20">
        <v>0.1</v>
      </c>
      <c r="M120" s="19" t="s">
        <v>665</v>
      </c>
      <c r="N120" s="20">
        <v>0.25</v>
      </c>
    </row>
    <row r="121" spans="4:14" x14ac:dyDescent="0.25">
      <c r="D121" s="19"/>
      <c r="E121" s="20"/>
      <c r="G121" s="19" t="s">
        <v>666</v>
      </c>
      <c r="H121" s="20">
        <v>0.35</v>
      </c>
      <c r="J121" s="19" t="s">
        <v>659</v>
      </c>
      <c r="K121" s="20">
        <v>0.125</v>
      </c>
      <c r="M121" s="19" t="s">
        <v>666</v>
      </c>
      <c r="N121" s="20">
        <v>0.35</v>
      </c>
    </row>
    <row r="122" spans="4:14" x14ac:dyDescent="0.25">
      <c r="D122" s="19"/>
      <c r="E122" s="20"/>
      <c r="G122" s="19" t="s">
        <v>667</v>
      </c>
      <c r="H122" s="20">
        <v>0.6</v>
      </c>
      <c r="J122" s="19" t="s">
        <v>660</v>
      </c>
      <c r="K122" s="20">
        <v>0.3</v>
      </c>
      <c r="M122" s="19" t="s">
        <v>667</v>
      </c>
      <c r="N122" s="20">
        <v>0.6</v>
      </c>
    </row>
    <row r="123" spans="4:14" x14ac:dyDescent="0.25">
      <c r="D123" s="19"/>
      <c r="E123" s="20"/>
      <c r="G123" s="19" t="s">
        <v>668</v>
      </c>
      <c r="H123" s="20">
        <v>0.15</v>
      </c>
      <c r="J123" s="19" t="s">
        <v>661</v>
      </c>
      <c r="K123" s="20">
        <v>0.5</v>
      </c>
      <c r="M123" s="19" t="s">
        <v>668</v>
      </c>
      <c r="N123" s="20">
        <v>0.15</v>
      </c>
    </row>
    <row r="124" spans="4:14" x14ac:dyDescent="0.25">
      <c r="D124" s="19"/>
      <c r="E124" s="20"/>
      <c r="G124" s="19" t="s">
        <v>669</v>
      </c>
      <c r="H124" s="20">
        <v>0.25</v>
      </c>
      <c r="J124" s="19" t="s">
        <v>662</v>
      </c>
      <c r="K124" s="20">
        <v>0.1</v>
      </c>
      <c r="M124" s="19" t="s">
        <v>669</v>
      </c>
      <c r="N124" s="20">
        <v>0.25</v>
      </c>
    </row>
    <row r="125" spans="4:14" x14ac:dyDescent="0.25">
      <c r="D125" s="19"/>
      <c r="E125" s="20"/>
      <c r="G125" s="19" t="s">
        <v>670</v>
      </c>
      <c r="H125" s="20">
        <v>0.27500000000000002</v>
      </c>
      <c r="J125" s="19" t="s">
        <v>663</v>
      </c>
      <c r="K125" s="20">
        <v>0.15</v>
      </c>
      <c r="M125" s="19" t="s">
        <v>670</v>
      </c>
      <c r="N125" s="20">
        <v>0.27500000000000002</v>
      </c>
    </row>
    <row r="126" spans="4:14" x14ac:dyDescent="0.25">
      <c r="D126" s="19"/>
      <c r="E126" s="20"/>
      <c r="G126" s="19" t="s">
        <v>671</v>
      </c>
      <c r="H126" s="20">
        <v>0.3</v>
      </c>
      <c r="J126" s="19" t="s">
        <v>664</v>
      </c>
      <c r="K126" s="20">
        <v>0.25</v>
      </c>
      <c r="M126" s="19" t="s">
        <v>671</v>
      </c>
      <c r="N126" s="20">
        <v>0.3</v>
      </c>
    </row>
    <row r="127" spans="4:14" x14ac:dyDescent="0.25">
      <c r="D127" s="19"/>
      <c r="E127" s="20"/>
      <c r="G127" s="19" t="s">
        <v>672</v>
      </c>
      <c r="H127" s="20">
        <v>0.55000000000000004</v>
      </c>
      <c r="J127" s="19" t="s">
        <v>665</v>
      </c>
      <c r="K127" s="20">
        <v>0.25</v>
      </c>
      <c r="M127" s="19" t="s">
        <v>672</v>
      </c>
      <c r="N127" s="20">
        <v>0.55000000000000004</v>
      </c>
    </row>
    <row r="128" spans="4:14" x14ac:dyDescent="0.25">
      <c r="D128" s="19"/>
      <c r="E128" s="20"/>
      <c r="G128" s="19" t="s">
        <v>673</v>
      </c>
      <c r="H128" s="20">
        <v>1</v>
      </c>
      <c r="J128" s="19" t="s">
        <v>666</v>
      </c>
      <c r="K128" s="20">
        <v>0.35</v>
      </c>
      <c r="M128" s="19" t="s">
        <v>673</v>
      </c>
      <c r="N128" s="20">
        <v>1</v>
      </c>
    </row>
    <row r="129" spans="4:14" x14ac:dyDescent="0.25">
      <c r="D129" s="19"/>
      <c r="E129" s="20"/>
      <c r="G129" s="19"/>
      <c r="H129" s="20"/>
      <c r="J129" s="19" t="s">
        <v>667</v>
      </c>
      <c r="K129" s="20">
        <v>0.6</v>
      </c>
      <c r="M129" s="19"/>
      <c r="N129" s="20"/>
    </row>
    <row r="130" spans="4:14" x14ac:dyDescent="0.25">
      <c r="D130" s="19"/>
      <c r="E130" s="20"/>
      <c r="G130" s="19"/>
      <c r="H130" s="20"/>
      <c r="J130" s="19" t="s">
        <v>668</v>
      </c>
      <c r="K130" s="20">
        <v>0.15</v>
      </c>
      <c r="M130" s="19"/>
      <c r="N130" s="20"/>
    </row>
    <row r="131" spans="4:14" x14ac:dyDescent="0.25">
      <c r="D131" s="19"/>
      <c r="E131" s="20"/>
      <c r="G131" s="19"/>
      <c r="H131" s="20"/>
      <c r="J131" s="19" t="s">
        <v>669</v>
      </c>
      <c r="K131" s="20">
        <v>0.25</v>
      </c>
      <c r="M131" s="19"/>
      <c r="N131" s="20"/>
    </row>
    <row r="132" spans="4:14" x14ac:dyDescent="0.25">
      <c r="D132" s="19"/>
      <c r="E132" s="20"/>
      <c r="G132" s="19"/>
      <c r="H132" s="20"/>
      <c r="J132" s="19" t="s">
        <v>670</v>
      </c>
      <c r="K132" s="20">
        <v>0.27500000000000002</v>
      </c>
      <c r="M132" s="19"/>
      <c r="N132" s="20"/>
    </row>
    <row r="133" spans="4:14" x14ac:dyDescent="0.25">
      <c r="D133" s="19"/>
      <c r="E133" s="20"/>
      <c r="G133" s="19"/>
      <c r="H133" s="20"/>
      <c r="J133" s="19" t="s">
        <v>671</v>
      </c>
      <c r="K133" s="20">
        <v>0.3</v>
      </c>
      <c r="M133" s="19"/>
      <c r="N133" s="20"/>
    </row>
    <row r="134" spans="4:14" x14ac:dyDescent="0.25">
      <c r="D134" s="19"/>
      <c r="E134" s="20"/>
      <c r="G134" s="19"/>
      <c r="H134" s="20"/>
      <c r="J134" s="19" t="s">
        <v>672</v>
      </c>
      <c r="K134" s="20">
        <v>0.55000000000000004</v>
      </c>
      <c r="M134" s="19"/>
      <c r="N134" s="20"/>
    </row>
    <row r="135" spans="4:14" x14ac:dyDescent="0.25">
      <c r="D135" s="19"/>
      <c r="E135" s="20"/>
      <c r="G135" s="19"/>
      <c r="H135" s="20"/>
      <c r="J135" s="19" t="s">
        <v>673</v>
      </c>
      <c r="K135" s="20">
        <v>1</v>
      </c>
      <c r="M135" s="19"/>
      <c r="N135" s="20"/>
    </row>
    <row r="136" spans="4:14" x14ac:dyDescent="0.25">
      <c r="D136" s="19"/>
      <c r="E136" s="20"/>
      <c r="G136" s="19"/>
      <c r="H136" s="20"/>
      <c r="J136" s="19"/>
      <c r="K136" s="20"/>
      <c r="M136" s="19"/>
      <c r="N136" s="20"/>
    </row>
    <row r="137" spans="4:14" x14ac:dyDescent="0.25">
      <c r="D137" s="19"/>
      <c r="E137" s="20"/>
      <c r="G137" s="19"/>
      <c r="H137" s="20"/>
      <c r="J137" s="19"/>
      <c r="K137" s="20"/>
      <c r="M137" s="19"/>
      <c r="N137" s="20"/>
    </row>
    <row r="138" spans="4:14" x14ac:dyDescent="0.25">
      <c r="D138" s="19"/>
      <c r="E138" s="20"/>
      <c r="G138" s="19"/>
      <c r="H138" s="20"/>
      <c r="J138" s="19"/>
      <c r="K138" s="20"/>
      <c r="M138" s="19"/>
      <c r="N138" s="20"/>
    </row>
    <row r="139" spans="4:14" x14ac:dyDescent="0.25">
      <c r="D139" s="19"/>
      <c r="E139" s="20"/>
      <c r="G139" s="19"/>
      <c r="H139" s="20"/>
      <c r="J139" s="19"/>
      <c r="K139" s="20"/>
      <c r="M139" s="19"/>
      <c r="N139" s="20"/>
    </row>
    <row r="140" spans="4:14" x14ac:dyDescent="0.25">
      <c r="D140" s="19"/>
      <c r="E140" s="20"/>
      <c r="G140" s="19"/>
      <c r="H140" s="20"/>
      <c r="J140" s="19"/>
      <c r="K140" s="20"/>
      <c r="M140" s="19"/>
      <c r="N140" s="20"/>
    </row>
    <row r="141" spans="4:14" x14ac:dyDescent="0.25">
      <c r="D141" s="19"/>
      <c r="E141" s="20"/>
      <c r="G141" s="19"/>
      <c r="H141" s="20"/>
      <c r="J141" s="19"/>
      <c r="K141" s="20"/>
      <c r="M141" s="19"/>
      <c r="N141" s="20"/>
    </row>
    <row r="142" spans="4:14" x14ac:dyDescent="0.25">
      <c r="D142" s="19"/>
      <c r="E142" s="20"/>
      <c r="G142" s="19"/>
      <c r="H142" s="20"/>
      <c r="J142" s="19"/>
      <c r="K142" s="20"/>
      <c r="M142" s="19"/>
      <c r="N142" s="20"/>
    </row>
    <row r="143" spans="4:14" x14ac:dyDescent="0.25">
      <c r="D143" s="19"/>
      <c r="E143" s="20"/>
      <c r="G143" s="19"/>
      <c r="H143" s="20"/>
      <c r="J143" s="19"/>
      <c r="K143" s="20"/>
      <c r="M143" s="19"/>
      <c r="N143" s="20"/>
    </row>
    <row r="144" spans="4:14" x14ac:dyDescent="0.25">
      <c r="D144" s="19"/>
      <c r="E144" s="20"/>
      <c r="G144" s="19"/>
      <c r="H144" s="20"/>
      <c r="J144" s="19"/>
      <c r="K144" s="20"/>
      <c r="M144" s="19"/>
      <c r="N144" s="20"/>
    </row>
    <row r="145" spans="4:14" x14ac:dyDescent="0.25">
      <c r="D145" s="21"/>
      <c r="E145" s="23"/>
      <c r="G145" s="21"/>
      <c r="H145" s="23"/>
      <c r="J145" s="21"/>
      <c r="K145" s="23"/>
      <c r="M145" s="21"/>
      <c r="N145" s="23"/>
    </row>
    <row r="152" spans="4:14" x14ac:dyDescent="0.25">
      <c r="D152" s="24" t="s">
        <v>674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8"/>
    </row>
    <row r="153" spans="4:14" x14ac:dyDescent="0.25">
      <c r="D153" s="24" t="s">
        <v>534</v>
      </c>
      <c r="E153" s="18"/>
      <c r="G153" s="24" t="s">
        <v>535</v>
      </c>
      <c r="H153" s="18"/>
      <c r="J153" s="24" t="s">
        <v>536</v>
      </c>
      <c r="K153" s="18"/>
      <c r="M153" s="24" t="s">
        <v>537</v>
      </c>
      <c r="N153" s="18"/>
    </row>
    <row r="154" spans="4:14" x14ac:dyDescent="0.25">
      <c r="D154" s="21" t="s">
        <v>538</v>
      </c>
      <c r="E154" s="23" t="s">
        <v>15</v>
      </c>
      <c r="F154" s="22"/>
      <c r="G154" s="21" t="s">
        <v>538</v>
      </c>
      <c r="H154" s="23" t="s">
        <v>15</v>
      </c>
      <c r="I154" s="22"/>
      <c r="J154" s="21" t="s">
        <v>538</v>
      </c>
      <c r="K154" s="23" t="s">
        <v>15</v>
      </c>
      <c r="L154" s="22"/>
      <c r="M154" s="21" t="s">
        <v>538</v>
      </c>
      <c r="N154" s="23" t="s">
        <v>15</v>
      </c>
    </row>
    <row r="155" spans="4:14" x14ac:dyDescent="0.25">
      <c r="D155" s="19" t="s">
        <v>675</v>
      </c>
      <c r="E155" s="20">
        <v>0.05</v>
      </c>
      <c r="G155" s="19" t="s">
        <v>676</v>
      </c>
      <c r="H155" s="20">
        <v>0.05</v>
      </c>
      <c r="J155" s="19" t="s">
        <v>675</v>
      </c>
      <c r="K155" s="20">
        <v>0.05</v>
      </c>
      <c r="M155" s="19" t="s">
        <v>676</v>
      </c>
      <c r="N155" s="20">
        <v>0.05</v>
      </c>
    </row>
    <row r="156" spans="4:14" x14ac:dyDescent="0.25">
      <c r="D156" s="19" t="s">
        <v>617</v>
      </c>
      <c r="E156" s="20">
        <v>0.1</v>
      </c>
      <c r="G156" s="19" t="s">
        <v>677</v>
      </c>
      <c r="H156" s="20">
        <v>0.1</v>
      </c>
      <c r="J156" s="19" t="s">
        <v>617</v>
      </c>
      <c r="K156" s="20">
        <v>0.1</v>
      </c>
      <c r="M156" s="19" t="s">
        <v>677</v>
      </c>
      <c r="N156" s="20">
        <v>0.1</v>
      </c>
    </row>
    <row r="157" spans="4:14" x14ac:dyDescent="0.25">
      <c r="D157" s="19" t="s">
        <v>678</v>
      </c>
      <c r="E157" s="20">
        <v>2.5000000000000001E-2</v>
      </c>
      <c r="G157" s="19" t="s">
        <v>679</v>
      </c>
      <c r="H157" s="20">
        <v>0.2</v>
      </c>
      <c r="J157" s="19" t="s">
        <v>678</v>
      </c>
      <c r="K157" s="20">
        <v>2.5000000000000001E-2</v>
      </c>
      <c r="M157" s="19" t="s">
        <v>679</v>
      </c>
      <c r="N157" s="20">
        <v>0.2</v>
      </c>
    </row>
    <row r="158" spans="4:14" x14ac:dyDescent="0.25">
      <c r="D158" s="19" t="s">
        <v>680</v>
      </c>
      <c r="E158" s="20">
        <v>0.05</v>
      </c>
      <c r="G158" s="19" t="s">
        <v>681</v>
      </c>
      <c r="H158" s="20">
        <v>0.05</v>
      </c>
      <c r="J158" s="19" t="s">
        <v>680</v>
      </c>
      <c r="K158" s="20">
        <v>0.05</v>
      </c>
      <c r="M158" s="19" t="s">
        <v>681</v>
      </c>
      <c r="N158" s="20">
        <v>0.05</v>
      </c>
    </row>
    <row r="159" spans="4:14" x14ac:dyDescent="0.25">
      <c r="D159" s="19" t="s">
        <v>682</v>
      </c>
      <c r="E159" s="20">
        <v>0.15</v>
      </c>
      <c r="G159" s="19" t="s">
        <v>683</v>
      </c>
      <c r="H159" s="20">
        <v>0.1</v>
      </c>
      <c r="J159" s="19" t="s">
        <v>682</v>
      </c>
      <c r="K159" s="20">
        <v>0.15</v>
      </c>
      <c r="M159" s="19" t="s">
        <v>683</v>
      </c>
      <c r="N159" s="20">
        <v>0.1</v>
      </c>
    </row>
    <row r="160" spans="4:14" x14ac:dyDescent="0.25">
      <c r="D160" s="19" t="s">
        <v>684</v>
      </c>
      <c r="E160" s="20">
        <v>0.1</v>
      </c>
      <c r="G160" s="19" t="s">
        <v>685</v>
      </c>
      <c r="H160" s="20">
        <v>0.2</v>
      </c>
      <c r="J160" s="19" t="s">
        <v>684</v>
      </c>
      <c r="K160" s="20">
        <v>0.1</v>
      </c>
      <c r="M160" s="19" t="s">
        <v>685</v>
      </c>
      <c r="N160" s="20">
        <v>0.2</v>
      </c>
    </row>
    <row r="161" spans="4:14" x14ac:dyDescent="0.25">
      <c r="D161" s="19" t="s">
        <v>686</v>
      </c>
      <c r="E161" s="20">
        <v>0.15</v>
      </c>
      <c r="G161" s="19" t="s">
        <v>687</v>
      </c>
      <c r="H161" s="20">
        <v>0.25</v>
      </c>
      <c r="J161" s="19" t="s">
        <v>686</v>
      </c>
      <c r="K161" s="20">
        <v>0.15</v>
      </c>
      <c r="M161" s="19" t="s">
        <v>687</v>
      </c>
      <c r="N161" s="20">
        <v>0.25</v>
      </c>
    </row>
    <row r="162" spans="4:14" x14ac:dyDescent="0.25">
      <c r="D162" s="19"/>
      <c r="E162" s="20"/>
      <c r="G162" s="19" t="s">
        <v>688</v>
      </c>
      <c r="H162" s="20">
        <v>2.5000000000000001E-2</v>
      </c>
      <c r="J162" s="19" t="s">
        <v>676</v>
      </c>
      <c r="K162" s="20">
        <v>0.05</v>
      </c>
      <c r="M162" s="19" t="s">
        <v>688</v>
      </c>
      <c r="N162" s="20">
        <v>2.5000000000000001E-2</v>
      </c>
    </row>
    <row r="163" spans="4:14" x14ac:dyDescent="0.25">
      <c r="D163" s="19"/>
      <c r="E163" s="20"/>
      <c r="G163" s="19" t="s">
        <v>689</v>
      </c>
      <c r="H163" s="20">
        <v>0.05</v>
      </c>
      <c r="J163" s="19" t="s">
        <v>677</v>
      </c>
      <c r="K163" s="20">
        <v>0.1</v>
      </c>
      <c r="M163" s="19" t="s">
        <v>689</v>
      </c>
      <c r="N163" s="20">
        <v>0.05</v>
      </c>
    </row>
    <row r="164" spans="4:14" x14ac:dyDescent="0.25">
      <c r="D164" s="19"/>
      <c r="E164" s="20"/>
      <c r="G164" s="19" t="s">
        <v>690</v>
      </c>
      <c r="H164" s="20">
        <v>6.25E-2</v>
      </c>
      <c r="J164" s="19" t="s">
        <v>679</v>
      </c>
      <c r="K164" s="20">
        <v>0.2</v>
      </c>
      <c r="M164" s="19" t="s">
        <v>690</v>
      </c>
      <c r="N164" s="20">
        <v>6.3E-2</v>
      </c>
    </row>
    <row r="165" spans="4:14" x14ac:dyDescent="0.25">
      <c r="D165" s="19"/>
      <c r="E165" s="20"/>
      <c r="G165" s="19" t="s">
        <v>691</v>
      </c>
      <c r="H165" s="20">
        <v>0.15</v>
      </c>
      <c r="J165" s="19" t="s">
        <v>681</v>
      </c>
      <c r="K165" s="20">
        <v>0.05</v>
      </c>
      <c r="M165" s="19" t="s">
        <v>691</v>
      </c>
      <c r="N165" s="20">
        <v>0.15</v>
      </c>
    </row>
    <row r="166" spans="4:14" x14ac:dyDescent="0.25">
      <c r="D166" s="19"/>
      <c r="E166" s="20"/>
      <c r="G166" s="19" t="s">
        <v>692</v>
      </c>
      <c r="H166" s="20">
        <v>0.25</v>
      </c>
      <c r="J166" s="19" t="s">
        <v>683</v>
      </c>
      <c r="K166" s="20">
        <v>0.1</v>
      </c>
      <c r="M166" s="19" t="s">
        <v>692</v>
      </c>
      <c r="N166" s="20">
        <v>0.25</v>
      </c>
    </row>
    <row r="167" spans="4:14" x14ac:dyDescent="0.25">
      <c r="D167" s="19"/>
      <c r="E167" s="20"/>
      <c r="G167" s="19" t="s">
        <v>693</v>
      </c>
      <c r="H167" s="20">
        <v>0.05</v>
      </c>
      <c r="J167" s="19" t="s">
        <v>685</v>
      </c>
      <c r="K167" s="20">
        <v>0.2</v>
      </c>
      <c r="M167" s="19" t="s">
        <v>693</v>
      </c>
      <c r="N167" s="20">
        <v>0.05</v>
      </c>
    </row>
    <row r="168" spans="4:14" x14ac:dyDescent="0.25">
      <c r="D168" s="19"/>
      <c r="E168" s="20"/>
      <c r="G168" s="19" t="s">
        <v>694</v>
      </c>
      <c r="H168" s="20">
        <v>7.4999999999999997E-2</v>
      </c>
      <c r="J168" s="19" t="s">
        <v>687</v>
      </c>
      <c r="K168" s="20">
        <v>0.25</v>
      </c>
      <c r="M168" s="19" t="s">
        <v>694</v>
      </c>
      <c r="N168" s="20">
        <v>7.4999999999999997E-2</v>
      </c>
    </row>
    <row r="169" spans="4:14" x14ac:dyDescent="0.25">
      <c r="D169" s="19"/>
      <c r="E169" s="20"/>
      <c r="G169" s="19" t="s">
        <v>695</v>
      </c>
      <c r="H169" s="20">
        <v>0.125</v>
      </c>
      <c r="J169" s="19" t="s">
        <v>688</v>
      </c>
      <c r="K169" s="20">
        <v>2.5000000000000001E-2</v>
      </c>
      <c r="M169" s="19" t="s">
        <v>695</v>
      </c>
      <c r="N169" s="20">
        <v>0.125</v>
      </c>
    </row>
    <row r="170" spans="4:14" x14ac:dyDescent="0.25">
      <c r="D170" s="19"/>
      <c r="E170" s="20"/>
      <c r="G170" s="19" t="s">
        <v>696</v>
      </c>
      <c r="H170" s="20">
        <v>0.125</v>
      </c>
      <c r="J170" s="19" t="s">
        <v>689</v>
      </c>
      <c r="K170" s="20">
        <v>0.05</v>
      </c>
      <c r="M170" s="19" t="s">
        <v>696</v>
      </c>
      <c r="N170" s="20">
        <v>0.125</v>
      </c>
    </row>
    <row r="171" spans="4:14" x14ac:dyDescent="0.25">
      <c r="D171" s="19"/>
      <c r="E171" s="20"/>
      <c r="G171" s="19" t="s">
        <v>697</v>
      </c>
      <c r="H171" s="20">
        <v>0.17499999999999999</v>
      </c>
      <c r="J171" s="19" t="s">
        <v>690</v>
      </c>
      <c r="K171" s="20">
        <v>6.3E-2</v>
      </c>
      <c r="M171" s="19" t="s">
        <v>697</v>
      </c>
      <c r="N171" s="20">
        <v>0.17499999999999999</v>
      </c>
    </row>
    <row r="172" spans="4:14" x14ac:dyDescent="0.25">
      <c r="D172" s="19"/>
      <c r="E172" s="20"/>
      <c r="G172" s="19" t="s">
        <v>698</v>
      </c>
      <c r="H172" s="20">
        <v>0.3</v>
      </c>
      <c r="J172" s="19" t="s">
        <v>691</v>
      </c>
      <c r="K172" s="20">
        <v>0.15</v>
      </c>
      <c r="M172" s="19" t="s">
        <v>698</v>
      </c>
      <c r="N172" s="20">
        <v>0.3</v>
      </c>
    </row>
    <row r="173" spans="4:14" x14ac:dyDescent="0.25">
      <c r="D173" s="19"/>
      <c r="E173" s="20"/>
      <c r="G173" s="19" t="s">
        <v>699</v>
      </c>
      <c r="H173" s="20">
        <v>7.4999999999999997E-2</v>
      </c>
      <c r="J173" s="19" t="s">
        <v>692</v>
      </c>
      <c r="K173" s="20">
        <v>0.25</v>
      </c>
      <c r="M173" s="19" t="s">
        <v>699</v>
      </c>
      <c r="N173" s="20">
        <v>7.4999999999999997E-2</v>
      </c>
    </row>
    <row r="174" spans="4:14" x14ac:dyDescent="0.25">
      <c r="D174" s="19"/>
      <c r="E174" s="20"/>
      <c r="G174" s="19" t="s">
        <v>700</v>
      </c>
      <c r="H174" s="20">
        <v>0.125</v>
      </c>
      <c r="J174" s="19" t="s">
        <v>693</v>
      </c>
      <c r="K174" s="20">
        <v>0.05</v>
      </c>
      <c r="M174" s="19" t="s">
        <v>700</v>
      </c>
      <c r="N174" s="20">
        <v>0.125</v>
      </c>
    </row>
    <row r="175" spans="4:14" x14ac:dyDescent="0.25">
      <c r="D175" s="19"/>
      <c r="E175" s="20"/>
      <c r="G175" s="19" t="s">
        <v>701</v>
      </c>
      <c r="H175" s="20">
        <v>0.13750000000000001</v>
      </c>
      <c r="J175" s="19" t="s">
        <v>694</v>
      </c>
      <c r="K175" s="20">
        <v>7.4999999999999997E-2</v>
      </c>
      <c r="M175" s="19" t="s">
        <v>701</v>
      </c>
      <c r="N175" s="20">
        <v>0.13800000000000001</v>
      </c>
    </row>
    <row r="176" spans="4:14" x14ac:dyDescent="0.25">
      <c r="D176" s="19"/>
      <c r="E176" s="20"/>
      <c r="G176" s="19" t="s">
        <v>702</v>
      </c>
      <c r="H176" s="20">
        <v>0.17499999999999999</v>
      </c>
      <c r="J176" s="19" t="s">
        <v>695</v>
      </c>
      <c r="K176" s="20">
        <v>0.125</v>
      </c>
      <c r="M176" s="19" t="s">
        <v>702</v>
      </c>
      <c r="N176" s="20">
        <v>0.17499999999999999</v>
      </c>
    </row>
    <row r="177" spans="4:14" x14ac:dyDescent="0.25">
      <c r="D177" s="19"/>
      <c r="E177" s="20"/>
      <c r="G177" s="19" t="s">
        <v>703</v>
      </c>
      <c r="H177" s="20">
        <v>0.27500000000000002</v>
      </c>
      <c r="J177" s="19" t="s">
        <v>696</v>
      </c>
      <c r="K177" s="20">
        <v>0.125</v>
      </c>
      <c r="M177" s="19" t="s">
        <v>703</v>
      </c>
      <c r="N177" s="20">
        <v>0.27500000000000002</v>
      </c>
    </row>
    <row r="178" spans="4:14" x14ac:dyDescent="0.25">
      <c r="D178" s="19"/>
      <c r="E178" s="20"/>
      <c r="G178" s="19" t="s">
        <v>704</v>
      </c>
      <c r="H178" s="20">
        <v>0.5</v>
      </c>
      <c r="J178" s="19" t="s">
        <v>697</v>
      </c>
      <c r="K178" s="20">
        <v>0.17499999999999999</v>
      </c>
      <c r="M178" s="19" t="s">
        <v>704</v>
      </c>
      <c r="N178" s="20">
        <v>0.5</v>
      </c>
    </row>
    <row r="179" spans="4:14" x14ac:dyDescent="0.25">
      <c r="D179" s="19"/>
      <c r="E179" s="20"/>
      <c r="G179" s="19"/>
      <c r="H179" s="20"/>
      <c r="J179" s="19" t="s">
        <v>698</v>
      </c>
      <c r="K179" s="20">
        <v>0.3</v>
      </c>
      <c r="M179" s="19"/>
      <c r="N179" s="20"/>
    </row>
    <row r="180" spans="4:14" x14ac:dyDescent="0.25">
      <c r="D180" s="19"/>
      <c r="E180" s="20"/>
      <c r="G180" s="19"/>
      <c r="H180" s="20"/>
      <c r="J180" s="19" t="s">
        <v>699</v>
      </c>
      <c r="K180" s="20">
        <v>7.4999999999999997E-2</v>
      </c>
      <c r="M180" s="19"/>
      <c r="N180" s="20"/>
    </row>
    <row r="181" spans="4:14" x14ac:dyDescent="0.25">
      <c r="D181" s="19"/>
      <c r="E181" s="20"/>
      <c r="G181" s="19"/>
      <c r="H181" s="20"/>
      <c r="J181" s="19" t="s">
        <v>700</v>
      </c>
      <c r="K181" s="20">
        <v>0.125</v>
      </c>
      <c r="M181" s="19"/>
      <c r="N181" s="20"/>
    </row>
    <row r="182" spans="4:14" x14ac:dyDescent="0.25">
      <c r="D182" s="19"/>
      <c r="E182" s="20"/>
      <c r="G182" s="19"/>
      <c r="H182" s="20"/>
      <c r="J182" s="19" t="s">
        <v>701</v>
      </c>
      <c r="K182" s="20">
        <v>0.13800000000000001</v>
      </c>
      <c r="M182" s="19"/>
      <c r="N182" s="20"/>
    </row>
    <row r="183" spans="4:14" x14ac:dyDescent="0.25">
      <c r="D183" s="19"/>
      <c r="E183" s="20"/>
      <c r="G183" s="19"/>
      <c r="H183" s="20"/>
      <c r="J183" s="19" t="s">
        <v>702</v>
      </c>
      <c r="K183" s="20">
        <v>0.17499999999999999</v>
      </c>
      <c r="M183" s="19"/>
      <c r="N183" s="20"/>
    </row>
    <row r="184" spans="4:14" x14ac:dyDescent="0.25">
      <c r="D184" s="19"/>
      <c r="E184" s="20"/>
      <c r="G184" s="19"/>
      <c r="H184" s="20"/>
      <c r="J184" s="19" t="s">
        <v>703</v>
      </c>
      <c r="K184" s="20">
        <v>0.27500000000000002</v>
      </c>
      <c r="M184" s="19"/>
      <c r="N184" s="20"/>
    </row>
    <row r="185" spans="4:14" x14ac:dyDescent="0.25">
      <c r="D185" s="19"/>
      <c r="E185" s="20"/>
      <c r="G185" s="19"/>
      <c r="H185" s="20"/>
      <c r="J185" s="19" t="s">
        <v>704</v>
      </c>
      <c r="K185" s="20">
        <v>0.5</v>
      </c>
      <c r="M185" s="19"/>
      <c r="N185" s="20"/>
    </row>
    <row r="186" spans="4:14" x14ac:dyDescent="0.25">
      <c r="D186" s="19"/>
      <c r="E186" s="20"/>
      <c r="G186" s="19"/>
      <c r="H186" s="20"/>
      <c r="J186" s="19"/>
      <c r="K186" s="20"/>
      <c r="M186" s="19"/>
      <c r="N186" s="20"/>
    </row>
    <row r="187" spans="4:14" x14ac:dyDescent="0.25">
      <c r="D187" s="19"/>
      <c r="E187" s="20"/>
      <c r="G187" s="19"/>
      <c r="H187" s="20"/>
      <c r="J187" s="19"/>
      <c r="K187" s="20"/>
      <c r="M187" s="19"/>
      <c r="N187" s="20"/>
    </row>
    <row r="188" spans="4:14" x14ac:dyDescent="0.25">
      <c r="D188" s="19"/>
      <c r="E188" s="20"/>
      <c r="G188" s="19"/>
      <c r="H188" s="20"/>
      <c r="J188" s="19"/>
      <c r="K188" s="20"/>
      <c r="M188" s="19"/>
      <c r="N188" s="20"/>
    </row>
    <row r="189" spans="4:14" x14ac:dyDescent="0.25">
      <c r="D189" s="19"/>
      <c r="E189" s="20"/>
      <c r="G189" s="19"/>
      <c r="H189" s="20"/>
      <c r="J189" s="19"/>
      <c r="K189" s="20"/>
      <c r="M189" s="19"/>
      <c r="N189" s="20"/>
    </row>
    <row r="190" spans="4:14" x14ac:dyDescent="0.25">
      <c r="D190" s="19"/>
      <c r="E190" s="20"/>
      <c r="G190" s="19"/>
      <c r="H190" s="20"/>
      <c r="J190" s="19"/>
      <c r="K190" s="20"/>
      <c r="M190" s="19"/>
      <c r="N190" s="20"/>
    </row>
    <row r="191" spans="4:14" x14ac:dyDescent="0.25">
      <c r="D191" s="19"/>
      <c r="E191" s="20"/>
      <c r="G191" s="19"/>
      <c r="H191" s="20"/>
      <c r="J191" s="19"/>
      <c r="K191" s="20"/>
      <c r="M191" s="19"/>
      <c r="N191" s="20"/>
    </row>
    <row r="192" spans="4:14" x14ac:dyDescent="0.25">
      <c r="D192" s="19"/>
      <c r="E192" s="20"/>
      <c r="G192" s="19"/>
      <c r="H192" s="20"/>
      <c r="J192" s="19"/>
      <c r="K192" s="20"/>
      <c r="M192" s="19"/>
      <c r="N192" s="20"/>
    </row>
    <row r="193" spans="4:14" x14ac:dyDescent="0.25">
      <c r="D193" s="19"/>
      <c r="E193" s="20"/>
      <c r="G193" s="19"/>
      <c r="H193" s="20"/>
      <c r="J193" s="19"/>
      <c r="K193" s="20"/>
      <c r="M193" s="19"/>
      <c r="N193" s="20"/>
    </row>
    <row r="194" spans="4:14" x14ac:dyDescent="0.25">
      <c r="D194" s="19"/>
      <c r="E194" s="20"/>
      <c r="G194" s="19"/>
      <c r="H194" s="20"/>
      <c r="J194" s="19"/>
      <c r="K194" s="20"/>
      <c r="M194" s="19"/>
      <c r="N194" s="20"/>
    </row>
    <row r="195" spans="4:14" x14ac:dyDescent="0.25">
      <c r="D195" s="21"/>
      <c r="E195" s="23"/>
      <c r="G195" s="21"/>
      <c r="H195" s="23"/>
      <c r="J195" s="21"/>
      <c r="K195" s="23"/>
      <c r="M195" s="21"/>
      <c r="N195" s="23"/>
    </row>
    <row r="202" spans="4:14" x14ac:dyDescent="0.25">
      <c r="D202" s="24" t="s">
        <v>532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8"/>
    </row>
    <row r="203" spans="4:14" x14ac:dyDescent="0.25">
      <c r="D203" s="24" t="s">
        <v>534</v>
      </c>
      <c r="E203" s="18"/>
      <c r="G203" s="24" t="s">
        <v>535</v>
      </c>
      <c r="H203" s="18"/>
      <c r="J203" s="24" t="s">
        <v>536</v>
      </c>
      <c r="K203" s="18"/>
      <c r="M203" s="24" t="s">
        <v>537</v>
      </c>
      <c r="N203" s="18"/>
    </row>
    <row r="204" spans="4:14" x14ac:dyDescent="0.25">
      <c r="D204" s="21" t="s">
        <v>538</v>
      </c>
      <c r="E204" s="23" t="s">
        <v>15</v>
      </c>
      <c r="F204" s="22"/>
      <c r="G204" s="21" t="s">
        <v>538</v>
      </c>
      <c r="H204" s="23" t="s">
        <v>15</v>
      </c>
      <c r="I204" s="22"/>
      <c r="J204" s="21" t="s">
        <v>538</v>
      </c>
      <c r="K204" s="23" t="s">
        <v>15</v>
      </c>
      <c r="L204" s="22"/>
      <c r="M204" s="21" t="s">
        <v>538</v>
      </c>
      <c r="N204" s="23" t="s">
        <v>15</v>
      </c>
    </row>
    <row r="205" spans="4:14" x14ac:dyDescent="0.25">
      <c r="D205" s="19"/>
      <c r="E205" s="20"/>
      <c r="G205" s="19" t="s">
        <v>705</v>
      </c>
      <c r="H205" s="20">
        <v>0.1</v>
      </c>
      <c r="J205" s="19" t="s">
        <v>706</v>
      </c>
      <c r="K205" s="20">
        <v>0.2</v>
      </c>
      <c r="M205" s="19" t="s">
        <v>707</v>
      </c>
      <c r="N205" s="20">
        <v>0.2</v>
      </c>
    </row>
    <row r="206" spans="4:14" x14ac:dyDescent="0.25">
      <c r="D206" s="19"/>
      <c r="E206" s="20"/>
      <c r="G206" s="19" t="s">
        <v>708</v>
      </c>
      <c r="H206" s="20">
        <v>0.2</v>
      </c>
      <c r="J206" s="19" t="s">
        <v>709</v>
      </c>
      <c r="K206" s="20">
        <v>0.3</v>
      </c>
      <c r="M206" s="19" t="s">
        <v>710</v>
      </c>
      <c r="N206" s="20">
        <v>0.3</v>
      </c>
    </row>
    <row r="207" spans="4:14" x14ac:dyDescent="0.25">
      <c r="D207" s="19"/>
      <c r="E207" s="20"/>
      <c r="G207" s="19" t="s">
        <v>711</v>
      </c>
      <c r="H207" s="20">
        <v>0.3</v>
      </c>
      <c r="J207" s="19" t="s">
        <v>712</v>
      </c>
      <c r="K207" s="20">
        <v>0.4</v>
      </c>
      <c r="M207" s="19" t="s">
        <v>713</v>
      </c>
      <c r="N207" s="20">
        <v>0.4</v>
      </c>
    </row>
    <row r="208" spans="4:14" x14ac:dyDescent="0.25">
      <c r="D208" s="19"/>
      <c r="E208" s="20"/>
      <c r="G208" s="19" t="s">
        <v>714</v>
      </c>
      <c r="H208" s="20">
        <v>0.05</v>
      </c>
      <c r="J208" s="19" t="s">
        <v>715</v>
      </c>
      <c r="K208" s="20">
        <v>0.3</v>
      </c>
      <c r="M208" s="19" t="s">
        <v>716</v>
      </c>
      <c r="N208" s="20">
        <v>0.05</v>
      </c>
    </row>
    <row r="209" spans="4:14" x14ac:dyDescent="0.25">
      <c r="D209" s="19"/>
      <c r="E209" s="20"/>
      <c r="G209" s="19" t="s">
        <v>717</v>
      </c>
      <c r="H209" s="20">
        <v>0.1</v>
      </c>
      <c r="J209" s="19" t="s">
        <v>718</v>
      </c>
      <c r="K209" s="20">
        <v>0.4</v>
      </c>
      <c r="M209" s="19" t="s">
        <v>719</v>
      </c>
      <c r="N209" s="20">
        <v>0.1</v>
      </c>
    </row>
    <row r="210" spans="4:14" x14ac:dyDescent="0.25">
      <c r="D210" s="19"/>
      <c r="E210" s="20"/>
      <c r="G210" s="19" t="s">
        <v>720</v>
      </c>
      <c r="H210" s="20">
        <v>0.15</v>
      </c>
      <c r="J210" s="19" t="s">
        <v>721</v>
      </c>
      <c r="K210" s="20">
        <v>0.5</v>
      </c>
      <c r="M210" s="19" t="s">
        <v>722</v>
      </c>
      <c r="N210" s="20">
        <v>0.15</v>
      </c>
    </row>
    <row r="211" spans="4:14" x14ac:dyDescent="0.25">
      <c r="D211" s="19"/>
      <c r="E211" s="20"/>
      <c r="G211" s="19" t="s">
        <v>723</v>
      </c>
      <c r="H211" s="20">
        <v>0.125</v>
      </c>
      <c r="J211" s="19" t="s">
        <v>724</v>
      </c>
      <c r="K211" s="20">
        <v>0.4</v>
      </c>
      <c r="M211" s="19" t="s">
        <v>725</v>
      </c>
      <c r="N211" s="20">
        <v>0.25</v>
      </c>
    </row>
    <row r="212" spans="4:14" x14ac:dyDescent="0.25">
      <c r="D212" s="19"/>
      <c r="E212" s="20"/>
      <c r="G212" s="19" t="s">
        <v>726</v>
      </c>
      <c r="H212" s="20">
        <v>0.22500000000000001</v>
      </c>
      <c r="J212" s="19" t="s">
        <v>727</v>
      </c>
      <c r="K212" s="20">
        <v>0.4</v>
      </c>
      <c r="M212" s="19" t="s">
        <v>728</v>
      </c>
      <c r="N212" s="20">
        <v>0.3</v>
      </c>
    </row>
    <row r="213" spans="4:14" x14ac:dyDescent="0.25">
      <c r="D213" s="19"/>
      <c r="E213" s="20"/>
      <c r="G213" s="19" t="s">
        <v>729</v>
      </c>
      <c r="H213" s="20">
        <v>0.32500000000000001</v>
      </c>
      <c r="J213" s="19" t="s">
        <v>730</v>
      </c>
      <c r="K213" s="20">
        <v>0.25</v>
      </c>
      <c r="M213" s="19" t="s">
        <v>731</v>
      </c>
      <c r="N213" s="20">
        <v>0.3</v>
      </c>
    </row>
    <row r="214" spans="4:14" x14ac:dyDescent="0.25">
      <c r="D214" s="19"/>
      <c r="E214" s="20"/>
      <c r="G214" s="19" t="s">
        <v>732</v>
      </c>
      <c r="H214" s="20">
        <v>0.42499999999999999</v>
      </c>
      <c r="J214" s="19" t="s">
        <v>733</v>
      </c>
      <c r="K214" s="20">
        <v>0.35</v>
      </c>
      <c r="M214" s="19" t="s">
        <v>734</v>
      </c>
      <c r="N214" s="20">
        <v>0.4</v>
      </c>
    </row>
    <row r="215" spans="4:14" x14ac:dyDescent="0.25">
      <c r="D215" s="19"/>
      <c r="E215" s="20"/>
      <c r="G215" s="19" t="s">
        <v>735</v>
      </c>
      <c r="H215" s="20">
        <v>0.15</v>
      </c>
      <c r="J215" s="19"/>
      <c r="K215" s="20"/>
      <c r="M215" s="19" t="s">
        <v>736</v>
      </c>
      <c r="N215" s="20">
        <v>0.5</v>
      </c>
    </row>
    <row r="216" spans="4:14" x14ac:dyDescent="0.25">
      <c r="D216" s="19"/>
      <c r="E216" s="20"/>
      <c r="G216" s="19" t="s">
        <v>737</v>
      </c>
      <c r="H216" s="20">
        <v>0.25</v>
      </c>
      <c r="J216" s="19"/>
      <c r="K216" s="20"/>
      <c r="M216" s="19"/>
      <c r="N216" s="20"/>
    </row>
    <row r="217" spans="4:14" x14ac:dyDescent="0.25">
      <c r="D217" s="19"/>
      <c r="E217" s="20"/>
      <c r="G217" s="19" t="s">
        <v>738</v>
      </c>
      <c r="H217" s="20">
        <v>0.35</v>
      </c>
      <c r="J217" s="19"/>
      <c r="K217" s="20"/>
      <c r="M217" s="19"/>
      <c r="N217" s="20"/>
    </row>
    <row r="218" spans="4:14" x14ac:dyDescent="0.25">
      <c r="D218" s="19"/>
      <c r="E218" s="20"/>
      <c r="G218" s="19" t="s">
        <v>739</v>
      </c>
      <c r="H218" s="20">
        <v>0.45</v>
      </c>
      <c r="J218" s="19"/>
      <c r="K218" s="20"/>
      <c r="M218" s="19"/>
      <c r="N218" s="20"/>
    </row>
    <row r="219" spans="4:14" x14ac:dyDescent="0.25">
      <c r="D219" s="19"/>
      <c r="E219" s="20"/>
      <c r="G219" s="19" t="s">
        <v>740</v>
      </c>
      <c r="H219" s="20">
        <v>0.4</v>
      </c>
      <c r="J219" s="19"/>
      <c r="K219" s="20"/>
      <c r="M219" s="19"/>
      <c r="N219" s="20"/>
    </row>
    <row r="220" spans="4:14" x14ac:dyDescent="0.25">
      <c r="D220" s="19"/>
      <c r="E220" s="20"/>
      <c r="G220" s="19" t="s">
        <v>741</v>
      </c>
      <c r="H220" s="20">
        <v>0.5</v>
      </c>
      <c r="J220" s="19"/>
      <c r="K220" s="20"/>
      <c r="M220" s="19"/>
      <c r="N220" s="20"/>
    </row>
    <row r="221" spans="4:14" x14ac:dyDescent="0.25">
      <c r="D221" s="19"/>
      <c r="E221" s="20"/>
      <c r="G221" s="19" t="s">
        <v>742</v>
      </c>
      <c r="H221" s="20">
        <v>0.8</v>
      </c>
      <c r="J221" s="19"/>
      <c r="K221" s="20"/>
      <c r="M221" s="19"/>
      <c r="N221" s="20"/>
    </row>
    <row r="222" spans="4:14" x14ac:dyDescent="0.25">
      <c r="D222" s="19"/>
      <c r="E222" s="20"/>
      <c r="G222" s="19"/>
      <c r="H222" s="20"/>
      <c r="J222" s="19"/>
      <c r="K222" s="20"/>
      <c r="M222" s="19"/>
      <c r="N222" s="20"/>
    </row>
    <row r="223" spans="4:14" x14ac:dyDescent="0.25">
      <c r="D223" s="19"/>
      <c r="E223" s="20"/>
      <c r="G223" s="19"/>
      <c r="H223" s="20"/>
      <c r="J223" s="19"/>
      <c r="K223" s="20"/>
      <c r="M223" s="19"/>
      <c r="N223" s="20"/>
    </row>
    <row r="224" spans="4:14" x14ac:dyDescent="0.25">
      <c r="D224" s="19"/>
      <c r="E224" s="20"/>
      <c r="G224" s="19"/>
      <c r="H224" s="20"/>
      <c r="J224" s="19"/>
      <c r="K224" s="20"/>
      <c r="M224" s="19"/>
      <c r="N224" s="20"/>
    </row>
    <row r="225" spans="4:14" x14ac:dyDescent="0.25">
      <c r="D225" s="21"/>
      <c r="E225" s="23"/>
      <c r="G225" s="21"/>
      <c r="H225" s="23"/>
      <c r="J225" s="21"/>
      <c r="K225" s="23"/>
      <c r="M225" s="21"/>
      <c r="N225" s="23"/>
    </row>
    <row r="232" spans="4:14" x14ac:dyDescent="0.25">
      <c r="D232" s="24" t="s">
        <v>533</v>
      </c>
      <c r="E232" s="17"/>
      <c r="F232" s="17"/>
      <c r="G232" s="17"/>
      <c r="H232" s="17"/>
      <c r="I232" s="17"/>
      <c r="J232" s="17"/>
      <c r="K232" s="17"/>
      <c r="L232" s="17"/>
      <c r="M232" s="17"/>
      <c r="N232" s="18"/>
    </row>
    <row r="233" spans="4:14" x14ac:dyDescent="0.25">
      <c r="D233" s="24" t="s">
        <v>534</v>
      </c>
      <c r="E233" s="18"/>
      <c r="G233" s="24" t="s">
        <v>535</v>
      </c>
      <c r="H233" s="18"/>
      <c r="J233" s="24" t="s">
        <v>536</v>
      </c>
      <c r="K233" s="18"/>
      <c r="M233" s="24" t="s">
        <v>537</v>
      </c>
      <c r="N233" s="18"/>
    </row>
    <row r="234" spans="4:14" x14ac:dyDescent="0.25">
      <c r="D234" s="21" t="s">
        <v>538</v>
      </c>
      <c r="E234" s="23" t="s">
        <v>15</v>
      </c>
      <c r="F234" s="22"/>
      <c r="G234" s="21" t="s">
        <v>538</v>
      </c>
      <c r="H234" s="23" t="s">
        <v>15</v>
      </c>
      <c r="I234" s="22"/>
      <c r="J234" s="21" t="s">
        <v>538</v>
      </c>
      <c r="K234" s="23" t="s">
        <v>15</v>
      </c>
      <c r="L234" s="22"/>
      <c r="M234" s="21" t="s">
        <v>538</v>
      </c>
      <c r="N234" s="23" t="s">
        <v>15</v>
      </c>
    </row>
    <row r="235" spans="4:14" x14ac:dyDescent="0.25">
      <c r="D235" s="19" t="s">
        <v>743</v>
      </c>
      <c r="E235" s="20">
        <v>7.4999999999999997E-2</v>
      </c>
      <c r="G235" s="19"/>
      <c r="H235" s="20"/>
      <c r="J235" s="19" t="s">
        <v>744</v>
      </c>
      <c r="K235" s="20">
        <v>2.5000000000000001E-2</v>
      </c>
      <c r="M235" s="19"/>
      <c r="N235" s="20"/>
    </row>
    <row r="236" spans="4:14" x14ac:dyDescent="0.25">
      <c r="D236" s="19" t="s">
        <v>745</v>
      </c>
      <c r="E236" s="20">
        <v>0.1</v>
      </c>
      <c r="G236" s="19"/>
      <c r="H236" s="20"/>
      <c r="J236" s="19" t="s">
        <v>746</v>
      </c>
      <c r="K236" s="20">
        <v>0.05</v>
      </c>
      <c r="M236" s="19"/>
      <c r="N236" s="20"/>
    </row>
    <row r="237" spans="4:14" x14ac:dyDescent="0.25">
      <c r="D237" s="19" t="s">
        <v>747</v>
      </c>
      <c r="E237" s="20">
        <v>0.15</v>
      </c>
      <c r="G237" s="19"/>
      <c r="H237" s="20"/>
      <c r="J237" s="19" t="s">
        <v>748</v>
      </c>
      <c r="K237" s="20">
        <v>0.1</v>
      </c>
      <c r="M237" s="19"/>
      <c r="N237" s="20"/>
    </row>
    <row r="238" spans="4:14" x14ac:dyDescent="0.25">
      <c r="D238" s="19" t="s">
        <v>749</v>
      </c>
      <c r="E238" s="20">
        <v>0.25</v>
      </c>
      <c r="G238" s="19"/>
      <c r="H238" s="20"/>
      <c r="J238" s="19" t="s">
        <v>750</v>
      </c>
      <c r="K238" s="20">
        <v>0.2</v>
      </c>
      <c r="M238" s="19"/>
      <c r="N238" s="20"/>
    </row>
    <row r="239" spans="4:14" x14ac:dyDescent="0.25">
      <c r="D239" s="19" t="s">
        <v>751</v>
      </c>
      <c r="E239" s="20">
        <v>0.3</v>
      </c>
      <c r="G239" s="19"/>
      <c r="H239" s="20"/>
      <c r="J239" s="19" t="s">
        <v>752</v>
      </c>
      <c r="K239" s="20">
        <v>0.25</v>
      </c>
      <c r="M239" s="19"/>
      <c r="N239" s="20"/>
    </row>
    <row r="240" spans="4:14" x14ac:dyDescent="0.25">
      <c r="D240" s="19" t="s">
        <v>753</v>
      </c>
      <c r="E240" s="20">
        <v>0.3</v>
      </c>
      <c r="G240" s="19"/>
      <c r="H240" s="20"/>
      <c r="J240" s="19" t="s">
        <v>754</v>
      </c>
      <c r="K240" s="20">
        <v>0.35</v>
      </c>
      <c r="M240" s="19"/>
      <c r="N240" s="20"/>
    </row>
    <row r="241" spans="4:14" x14ac:dyDescent="0.25">
      <c r="D241" s="19" t="s">
        <v>755</v>
      </c>
      <c r="E241" s="20">
        <v>0.4</v>
      </c>
      <c r="G241" s="19"/>
      <c r="H241" s="20"/>
      <c r="J241" s="19" t="s">
        <v>756</v>
      </c>
      <c r="K241" s="20">
        <v>2.5000000000000001E-2</v>
      </c>
      <c r="M241" s="19"/>
      <c r="N241" s="20"/>
    </row>
    <row r="242" spans="4:14" x14ac:dyDescent="0.25">
      <c r="D242" s="19" t="s">
        <v>757</v>
      </c>
      <c r="E242" s="20">
        <v>0.5</v>
      </c>
      <c r="G242" s="19"/>
      <c r="H242" s="20"/>
      <c r="J242" s="19" t="s">
        <v>758</v>
      </c>
      <c r="K242" s="20">
        <v>0.05</v>
      </c>
      <c r="M242" s="19"/>
      <c r="N242" s="20"/>
    </row>
    <row r="243" spans="4:14" x14ac:dyDescent="0.25">
      <c r="D243" s="19" t="s">
        <v>759</v>
      </c>
      <c r="E243" s="20">
        <v>0.6</v>
      </c>
      <c r="G243" s="19"/>
      <c r="H243" s="20"/>
      <c r="J243" s="19" t="s">
        <v>760</v>
      </c>
      <c r="K243" s="20">
        <v>0.1</v>
      </c>
      <c r="M243" s="19"/>
      <c r="N243" s="20"/>
    </row>
    <row r="244" spans="4:14" x14ac:dyDescent="0.25">
      <c r="D244" s="19" t="s">
        <v>761</v>
      </c>
      <c r="E244" s="20">
        <v>0.55000000000000004</v>
      </c>
      <c r="G244" s="19"/>
      <c r="H244" s="20"/>
      <c r="J244" s="19" t="s">
        <v>762</v>
      </c>
      <c r="K244" s="20">
        <v>0.15</v>
      </c>
      <c r="M244" s="19"/>
      <c r="N244" s="20"/>
    </row>
    <row r="245" spans="4:14" x14ac:dyDescent="0.25">
      <c r="D245" s="19" t="s">
        <v>763</v>
      </c>
      <c r="E245" s="20">
        <v>0.65</v>
      </c>
      <c r="G245" s="19"/>
      <c r="H245" s="20"/>
      <c r="J245" s="19" t="s">
        <v>764</v>
      </c>
      <c r="K245" s="20">
        <v>0.2</v>
      </c>
      <c r="M245" s="19"/>
      <c r="N245" s="20"/>
    </row>
    <row r="246" spans="4:14" x14ac:dyDescent="0.25">
      <c r="D246" s="19" t="s">
        <v>765</v>
      </c>
      <c r="E246" s="20">
        <v>0.85</v>
      </c>
      <c r="G246" s="19"/>
      <c r="H246" s="20"/>
      <c r="J246" s="19" t="s">
        <v>766</v>
      </c>
      <c r="K246" s="20">
        <v>0.3</v>
      </c>
      <c r="M246" s="19"/>
      <c r="N246" s="20"/>
    </row>
    <row r="247" spans="4:14" x14ac:dyDescent="0.25">
      <c r="D247" s="19" t="s">
        <v>767</v>
      </c>
      <c r="E247" s="20">
        <v>0.95</v>
      </c>
      <c r="G247" s="19"/>
      <c r="H247" s="20"/>
      <c r="J247" s="19" t="s">
        <v>768</v>
      </c>
      <c r="K247" s="20">
        <v>0.4</v>
      </c>
      <c r="M247" s="19"/>
      <c r="N247" s="20"/>
    </row>
    <row r="248" spans="4:14" x14ac:dyDescent="0.25">
      <c r="D248" s="19" t="s">
        <v>769</v>
      </c>
      <c r="E248" s="20">
        <v>0.8</v>
      </c>
      <c r="G248" s="19"/>
      <c r="H248" s="20"/>
      <c r="J248" s="19" t="s">
        <v>770</v>
      </c>
      <c r="K248" s="20">
        <v>0.6</v>
      </c>
      <c r="M248" s="19"/>
      <c r="N248" s="20"/>
    </row>
    <row r="249" spans="4:14" x14ac:dyDescent="0.25">
      <c r="D249" s="19" t="s">
        <v>771</v>
      </c>
      <c r="E249" s="20">
        <v>1.3</v>
      </c>
      <c r="G249" s="19"/>
      <c r="H249" s="20"/>
      <c r="J249" s="19" t="s">
        <v>772</v>
      </c>
      <c r="K249" s="20">
        <v>0.3</v>
      </c>
      <c r="M249" s="19"/>
      <c r="N249" s="20"/>
    </row>
    <row r="250" spans="4:14" x14ac:dyDescent="0.25">
      <c r="D250" s="19" t="s">
        <v>773</v>
      </c>
      <c r="E250" s="20">
        <v>0.9</v>
      </c>
      <c r="G250" s="19"/>
      <c r="H250" s="20"/>
      <c r="J250" s="19" t="s">
        <v>774</v>
      </c>
      <c r="K250" s="20">
        <v>0.5</v>
      </c>
      <c r="M250" s="19"/>
      <c r="N250" s="20"/>
    </row>
    <row r="251" spans="4:14" x14ac:dyDescent="0.25">
      <c r="D251" s="19" t="s">
        <v>775</v>
      </c>
      <c r="E251" s="20">
        <v>1.4</v>
      </c>
      <c r="G251" s="19"/>
      <c r="H251" s="20"/>
      <c r="J251" s="19" t="s">
        <v>776</v>
      </c>
      <c r="K251" s="20">
        <v>0.6</v>
      </c>
      <c r="M251" s="19"/>
      <c r="N251" s="20"/>
    </row>
    <row r="252" spans="4:14" x14ac:dyDescent="0.25">
      <c r="D252" s="19" t="s">
        <v>777</v>
      </c>
      <c r="E252" s="20">
        <v>1</v>
      </c>
      <c r="G252" s="19"/>
      <c r="H252" s="20"/>
      <c r="J252" s="19" t="s">
        <v>778</v>
      </c>
      <c r="K252" s="20">
        <v>0.05</v>
      </c>
      <c r="M252" s="19"/>
      <c r="N252" s="20"/>
    </row>
    <row r="253" spans="4:14" x14ac:dyDescent="0.25">
      <c r="D253" s="19" t="s">
        <v>779</v>
      </c>
      <c r="E253" s="20">
        <v>1.3</v>
      </c>
      <c r="G253" s="19"/>
      <c r="H253" s="20"/>
      <c r="J253" s="19" t="s">
        <v>780</v>
      </c>
      <c r="K253" s="20">
        <v>0.1</v>
      </c>
      <c r="M253" s="19"/>
      <c r="N253" s="20"/>
    </row>
    <row r="254" spans="4:14" x14ac:dyDescent="0.25">
      <c r="D254" s="19" t="s">
        <v>781</v>
      </c>
      <c r="E254" s="20">
        <v>1.5</v>
      </c>
      <c r="G254" s="19"/>
      <c r="H254" s="20"/>
      <c r="J254" s="19" t="s">
        <v>782</v>
      </c>
      <c r="K254" s="20">
        <v>0.15</v>
      </c>
      <c r="M254" s="19"/>
      <c r="N254" s="20"/>
    </row>
    <row r="255" spans="4:14" x14ac:dyDescent="0.25">
      <c r="D255" s="19" t="s">
        <v>783</v>
      </c>
      <c r="E255" s="20">
        <v>0.4</v>
      </c>
      <c r="G255" s="19"/>
      <c r="H255" s="20"/>
      <c r="J255" s="19" t="s">
        <v>624</v>
      </c>
      <c r="K255" s="20">
        <v>0.05</v>
      </c>
      <c r="M255" s="19"/>
      <c r="N255" s="20"/>
    </row>
    <row r="256" spans="4:14" x14ac:dyDescent="0.25">
      <c r="D256" s="19" t="s">
        <v>784</v>
      </c>
      <c r="E256" s="20">
        <v>0.6</v>
      </c>
      <c r="G256" s="19"/>
      <c r="H256" s="20"/>
      <c r="J256" s="19" t="s">
        <v>785</v>
      </c>
      <c r="K256" s="20">
        <v>0.1</v>
      </c>
      <c r="M256" s="19"/>
      <c r="N256" s="20"/>
    </row>
    <row r="257" spans="4:14" x14ac:dyDescent="0.25">
      <c r="D257" s="19" t="s">
        <v>786</v>
      </c>
      <c r="E257" s="20">
        <v>0.8</v>
      </c>
      <c r="G257" s="19"/>
      <c r="H257" s="20"/>
      <c r="J257" s="19" t="s">
        <v>787</v>
      </c>
      <c r="K257" s="20">
        <v>0.15</v>
      </c>
      <c r="M257" s="19"/>
      <c r="N257" s="20"/>
    </row>
    <row r="258" spans="4:14" x14ac:dyDescent="0.25">
      <c r="D258" s="19" t="s">
        <v>788</v>
      </c>
      <c r="E258" s="20">
        <v>0.1</v>
      </c>
      <c r="G258" s="19"/>
      <c r="H258" s="20"/>
      <c r="J258" s="19" t="s">
        <v>789</v>
      </c>
      <c r="K258" s="20">
        <v>0.125</v>
      </c>
      <c r="M258" s="19"/>
      <c r="N258" s="20"/>
    </row>
    <row r="259" spans="4:14" x14ac:dyDescent="0.25">
      <c r="D259" s="19" t="s">
        <v>790</v>
      </c>
      <c r="E259" s="20">
        <v>0.15</v>
      </c>
      <c r="G259" s="19"/>
      <c r="H259" s="20"/>
      <c r="J259" s="19" t="s">
        <v>791</v>
      </c>
      <c r="K259" s="20">
        <v>0.35</v>
      </c>
      <c r="M259" s="19"/>
      <c r="N259" s="20"/>
    </row>
    <row r="260" spans="4:14" x14ac:dyDescent="0.25">
      <c r="D260" s="19" t="s">
        <v>792</v>
      </c>
      <c r="E260" s="20">
        <v>0.17499999999999999</v>
      </c>
      <c r="G260" s="19"/>
      <c r="H260" s="20"/>
      <c r="J260" s="19" t="s">
        <v>793</v>
      </c>
      <c r="K260" s="20">
        <v>0.4</v>
      </c>
      <c r="M260" s="19"/>
      <c r="N260" s="20"/>
    </row>
    <row r="261" spans="4:14" x14ac:dyDescent="0.25">
      <c r="D261" s="19" t="s">
        <v>794</v>
      </c>
      <c r="E261" s="20">
        <v>0.1</v>
      </c>
      <c r="G261" s="19"/>
      <c r="H261" s="20"/>
      <c r="J261" s="19" t="s">
        <v>795</v>
      </c>
      <c r="K261" s="20">
        <v>0.45</v>
      </c>
      <c r="M261" s="19"/>
      <c r="N261" s="20"/>
    </row>
    <row r="262" spans="4:14" x14ac:dyDescent="0.25">
      <c r="D262" s="19" t="s">
        <v>796</v>
      </c>
      <c r="E262" s="20">
        <v>0.15</v>
      </c>
      <c r="G262" s="19"/>
      <c r="H262" s="20"/>
      <c r="J262" s="19" t="s">
        <v>797</v>
      </c>
      <c r="K262" s="20">
        <v>0.5</v>
      </c>
      <c r="M262" s="19"/>
      <c r="N262" s="20"/>
    </row>
    <row r="263" spans="4:14" x14ac:dyDescent="0.25">
      <c r="D263" s="19" t="s">
        <v>798</v>
      </c>
      <c r="E263" s="20">
        <v>0.17499999999999999</v>
      </c>
      <c r="G263" s="19"/>
      <c r="H263" s="20"/>
      <c r="J263" s="19" t="s">
        <v>799</v>
      </c>
      <c r="K263" s="20">
        <v>0.45</v>
      </c>
      <c r="M263" s="19"/>
      <c r="N263" s="20"/>
    </row>
    <row r="264" spans="4:14" x14ac:dyDescent="0.25">
      <c r="D264" s="19" t="s">
        <v>800</v>
      </c>
      <c r="E264" s="20">
        <v>0.125</v>
      </c>
      <c r="G264" s="19"/>
      <c r="H264" s="20"/>
      <c r="J264" s="19" t="s">
        <v>801</v>
      </c>
      <c r="K264" s="20">
        <v>0.5</v>
      </c>
      <c r="M264" s="19"/>
      <c r="N264" s="20"/>
    </row>
    <row r="265" spans="4:14" x14ac:dyDescent="0.25">
      <c r="D265" s="19" t="s">
        <v>802</v>
      </c>
      <c r="E265" s="20">
        <v>0.4</v>
      </c>
      <c r="G265" s="19"/>
      <c r="H265" s="20"/>
      <c r="J265" s="19" t="s">
        <v>803</v>
      </c>
      <c r="K265" s="20">
        <v>0.6</v>
      </c>
      <c r="M265" s="19"/>
      <c r="N265" s="20"/>
    </row>
    <row r="266" spans="4:14" x14ac:dyDescent="0.25">
      <c r="D266" s="19" t="s">
        <v>804</v>
      </c>
      <c r="E266" s="20">
        <v>0.45</v>
      </c>
      <c r="G266" s="19"/>
      <c r="H266" s="20"/>
      <c r="J266" s="19" t="s">
        <v>805</v>
      </c>
      <c r="K266" s="20">
        <v>0.65</v>
      </c>
      <c r="M266" s="19"/>
      <c r="N266" s="20"/>
    </row>
    <row r="267" spans="4:14" x14ac:dyDescent="0.25">
      <c r="D267" s="19" t="s">
        <v>806</v>
      </c>
      <c r="E267" s="20">
        <v>0.35</v>
      </c>
      <c r="G267" s="19"/>
      <c r="H267" s="20"/>
      <c r="J267" s="19" t="s">
        <v>807</v>
      </c>
      <c r="K267" s="20">
        <v>0.7</v>
      </c>
      <c r="M267" s="19"/>
      <c r="N267" s="20"/>
    </row>
    <row r="268" spans="4:14" x14ac:dyDescent="0.25">
      <c r="D268" s="19" t="s">
        <v>808</v>
      </c>
      <c r="E268" s="20">
        <v>0.45</v>
      </c>
      <c r="G268" s="19"/>
      <c r="H268" s="20"/>
      <c r="J268" s="19" t="s">
        <v>809</v>
      </c>
      <c r="K268" s="20">
        <v>0.55000000000000004</v>
      </c>
      <c r="M268" s="19"/>
      <c r="N268" s="20"/>
    </row>
    <row r="269" spans="4:14" x14ac:dyDescent="0.25">
      <c r="D269" s="19" t="s">
        <v>810</v>
      </c>
      <c r="E269" s="20">
        <v>0.55000000000000004</v>
      </c>
      <c r="G269" s="19"/>
      <c r="H269" s="20"/>
      <c r="J269" s="19" t="s">
        <v>811</v>
      </c>
      <c r="K269" s="20">
        <v>0.65</v>
      </c>
      <c r="M269" s="19"/>
      <c r="N269" s="20"/>
    </row>
    <row r="270" spans="4:14" x14ac:dyDescent="0.25">
      <c r="D270" s="19" t="s">
        <v>812</v>
      </c>
      <c r="E270" s="20">
        <v>0.5</v>
      </c>
      <c r="G270" s="19"/>
      <c r="H270" s="20"/>
      <c r="J270" s="19" t="s">
        <v>813</v>
      </c>
      <c r="K270" s="20">
        <v>0.75</v>
      </c>
      <c r="M270" s="19"/>
      <c r="N270" s="20"/>
    </row>
    <row r="271" spans="4:14" x14ac:dyDescent="0.25">
      <c r="D271" s="19" t="s">
        <v>814</v>
      </c>
      <c r="E271" s="20">
        <v>0.6</v>
      </c>
      <c r="G271" s="19"/>
      <c r="H271" s="20"/>
      <c r="J271" s="19" t="s">
        <v>815</v>
      </c>
      <c r="K271" s="20">
        <v>0.25</v>
      </c>
      <c r="M271" s="19"/>
      <c r="N271" s="20"/>
    </row>
    <row r="272" spans="4:14" x14ac:dyDescent="0.25">
      <c r="D272" s="19" t="s">
        <v>816</v>
      </c>
      <c r="E272" s="20">
        <v>0.55000000000000004</v>
      </c>
      <c r="G272" s="19"/>
      <c r="H272" s="20"/>
      <c r="J272" s="19"/>
      <c r="K272" s="20"/>
      <c r="M272" s="19"/>
      <c r="N272" s="20"/>
    </row>
    <row r="273" spans="4:14" x14ac:dyDescent="0.25">
      <c r="D273" s="19" t="s">
        <v>817</v>
      </c>
      <c r="E273" s="20">
        <v>0.67500000000000004</v>
      </c>
      <c r="G273" s="19"/>
      <c r="H273" s="20"/>
      <c r="J273" s="19"/>
      <c r="K273" s="20"/>
      <c r="M273" s="19"/>
      <c r="N273" s="20"/>
    </row>
    <row r="274" spans="4:14" x14ac:dyDescent="0.25">
      <c r="D274" s="19" t="s">
        <v>818</v>
      </c>
      <c r="E274" s="20">
        <v>0.77500000000000002</v>
      </c>
      <c r="G274" s="19"/>
      <c r="H274" s="20"/>
      <c r="J274" s="19"/>
      <c r="K274" s="20"/>
      <c r="M274" s="19"/>
      <c r="N274" s="20"/>
    </row>
    <row r="275" spans="4:14" x14ac:dyDescent="0.25">
      <c r="D275" s="19" t="s">
        <v>819</v>
      </c>
      <c r="E275" s="20">
        <v>0.97499999999999998</v>
      </c>
      <c r="G275" s="19"/>
      <c r="H275" s="20"/>
      <c r="J275" s="19"/>
      <c r="K275" s="20"/>
      <c r="M275" s="19"/>
      <c r="N275" s="20"/>
    </row>
    <row r="276" spans="4:14" x14ac:dyDescent="0.25">
      <c r="D276" s="19" t="s">
        <v>820</v>
      </c>
      <c r="E276" s="20">
        <v>1.075</v>
      </c>
      <c r="G276" s="19"/>
      <c r="H276" s="20"/>
      <c r="J276" s="19"/>
      <c r="K276" s="20"/>
      <c r="M276" s="19"/>
      <c r="N276" s="20"/>
    </row>
    <row r="277" spans="4:14" x14ac:dyDescent="0.25">
      <c r="D277" s="19" t="s">
        <v>821</v>
      </c>
      <c r="E277" s="20">
        <v>0.7</v>
      </c>
      <c r="G277" s="19"/>
      <c r="H277" s="20"/>
      <c r="J277" s="19"/>
      <c r="K277" s="20"/>
      <c r="M277" s="19"/>
      <c r="N277" s="20"/>
    </row>
    <row r="278" spans="4:14" x14ac:dyDescent="0.25">
      <c r="D278" s="19" t="s">
        <v>822</v>
      </c>
      <c r="E278" s="20">
        <v>0.77500000000000002</v>
      </c>
      <c r="G278" s="19"/>
      <c r="H278" s="20"/>
      <c r="J278" s="19"/>
      <c r="K278" s="20"/>
      <c r="M278" s="19"/>
      <c r="N278" s="20"/>
    </row>
    <row r="279" spans="4:14" x14ac:dyDescent="0.25">
      <c r="D279" s="19" t="s">
        <v>823</v>
      </c>
      <c r="E279" s="20">
        <v>0.92500000000000004</v>
      </c>
      <c r="G279" s="19"/>
      <c r="H279" s="20"/>
      <c r="J279" s="19"/>
      <c r="K279" s="20"/>
      <c r="M279" s="19"/>
      <c r="N279" s="20"/>
    </row>
    <row r="280" spans="4:14" x14ac:dyDescent="0.25">
      <c r="D280" s="19" t="s">
        <v>824</v>
      </c>
      <c r="E280" s="20">
        <v>1.0249999999999999</v>
      </c>
      <c r="G280" s="19"/>
      <c r="H280" s="20"/>
      <c r="J280" s="19"/>
      <c r="K280" s="20"/>
      <c r="M280" s="19"/>
      <c r="N280" s="20"/>
    </row>
    <row r="281" spans="4:14" x14ac:dyDescent="0.25">
      <c r="D281" s="19" t="s">
        <v>825</v>
      </c>
      <c r="E281" s="20">
        <v>1.425</v>
      </c>
      <c r="G281" s="19"/>
      <c r="H281" s="20"/>
      <c r="J281" s="19"/>
      <c r="K281" s="20"/>
      <c r="M281" s="19"/>
      <c r="N281" s="20"/>
    </row>
    <row r="282" spans="4:14" x14ac:dyDescent="0.25">
      <c r="D282" s="19" t="s">
        <v>826</v>
      </c>
      <c r="E282" s="20">
        <v>1.5249999999999999</v>
      </c>
      <c r="G282" s="19"/>
      <c r="H282" s="20"/>
      <c r="J282" s="19"/>
      <c r="K282" s="20"/>
      <c r="M282" s="19"/>
      <c r="N282" s="20"/>
    </row>
    <row r="283" spans="4:14" x14ac:dyDescent="0.25">
      <c r="D283" s="19" t="s">
        <v>827</v>
      </c>
      <c r="E283" s="20">
        <v>0.97499999999999998</v>
      </c>
      <c r="G283" s="19"/>
      <c r="H283" s="20"/>
      <c r="J283" s="19"/>
      <c r="K283" s="20"/>
      <c r="M283" s="19"/>
      <c r="N283" s="20"/>
    </row>
    <row r="284" spans="4:14" x14ac:dyDescent="0.25">
      <c r="D284" s="19" t="s">
        <v>828</v>
      </c>
      <c r="E284" s="20">
        <v>1.4750000000000001</v>
      </c>
      <c r="G284" s="19"/>
      <c r="H284" s="20"/>
      <c r="J284" s="19"/>
      <c r="K284" s="20"/>
      <c r="M284" s="19"/>
      <c r="N284" s="20"/>
    </row>
    <row r="285" spans="4:14" x14ac:dyDescent="0.25">
      <c r="D285" s="19" t="s">
        <v>829</v>
      </c>
      <c r="E285" s="20">
        <v>1.575</v>
      </c>
      <c r="G285" s="19"/>
      <c r="H285" s="20"/>
      <c r="J285" s="19"/>
      <c r="K285" s="20"/>
      <c r="M285" s="19"/>
      <c r="N285" s="20"/>
    </row>
    <row r="286" spans="4:14" x14ac:dyDescent="0.25">
      <c r="D286" s="19" t="s">
        <v>830</v>
      </c>
      <c r="E286" s="20">
        <v>0.6</v>
      </c>
      <c r="G286" s="19"/>
      <c r="H286" s="20"/>
      <c r="J286" s="19"/>
      <c r="K286" s="20"/>
      <c r="M286" s="19"/>
      <c r="N286" s="20"/>
    </row>
    <row r="287" spans="4:14" x14ac:dyDescent="0.25">
      <c r="D287" s="19" t="s">
        <v>831</v>
      </c>
      <c r="E287" s="20">
        <v>0.7</v>
      </c>
      <c r="G287" s="19"/>
      <c r="H287" s="20"/>
      <c r="J287" s="19"/>
      <c r="K287" s="20"/>
      <c r="M287" s="19"/>
      <c r="N287" s="20"/>
    </row>
    <row r="288" spans="4:14" x14ac:dyDescent="0.25">
      <c r="D288" s="19" t="s">
        <v>832</v>
      </c>
      <c r="E288" s="20">
        <v>0.625</v>
      </c>
      <c r="G288" s="19"/>
      <c r="H288" s="20"/>
      <c r="J288" s="19"/>
      <c r="K288" s="20"/>
      <c r="M288" s="19"/>
      <c r="N288" s="20"/>
    </row>
    <row r="289" spans="4:14" x14ac:dyDescent="0.25">
      <c r="D289" s="19" t="s">
        <v>833</v>
      </c>
      <c r="E289" s="20">
        <v>0.75</v>
      </c>
      <c r="G289" s="19"/>
      <c r="H289" s="20"/>
      <c r="J289" s="19"/>
      <c r="K289" s="20"/>
      <c r="M289" s="19"/>
      <c r="N289" s="20"/>
    </row>
    <row r="290" spans="4:14" x14ac:dyDescent="0.25">
      <c r="D290" s="19" t="s">
        <v>834</v>
      </c>
      <c r="E290" s="20">
        <v>0.8</v>
      </c>
      <c r="G290" s="19"/>
      <c r="H290" s="20"/>
      <c r="J290" s="19"/>
      <c r="K290" s="20"/>
      <c r="M290" s="19"/>
      <c r="N290" s="20"/>
    </row>
    <row r="291" spans="4:14" x14ac:dyDescent="0.25">
      <c r="D291" s="19" t="s">
        <v>835</v>
      </c>
      <c r="E291" s="20">
        <v>0.9</v>
      </c>
      <c r="G291" s="19"/>
      <c r="H291" s="20"/>
      <c r="J291" s="19"/>
      <c r="K291" s="20"/>
      <c r="M291" s="19"/>
      <c r="N291" s="20"/>
    </row>
    <row r="292" spans="4:14" x14ac:dyDescent="0.25">
      <c r="D292" s="19" t="s">
        <v>836</v>
      </c>
      <c r="E292" s="20">
        <v>1.0249999999999999</v>
      </c>
      <c r="G292" s="19"/>
      <c r="H292" s="20"/>
      <c r="J292" s="19"/>
      <c r="K292" s="20"/>
      <c r="M292" s="19"/>
      <c r="N292" s="20"/>
    </row>
    <row r="293" spans="4:14" x14ac:dyDescent="0.25">
      <c r="D293" s="19" t="s">
        <v>837</v>
      </c>
      <c r="E293" s="20">
        <v>1.125</v>
      </c>
      <c r="G293" s="19"/>
      <c r="H293" s="20"/>
      <c r="J293" s="19"/>
      <c r="K293" s="20"/>
      <c r="M293" s="19"/>
      <c r="N293" s="20"/>
    </row>
    <row r="294" spans="4:14" x14ac:dyDescent="0.25">
      <c r="D294" s="19" t="s">
        <v>838</v>
      </c>
      <c r="E294" s="20">
        <v>2.5000000000000001E-2</v>
      </c>
      <c r="G294" s="19"/>
      <c r="H294" s="20"/>
      <c r="J294" s="19"/>
      <c r="K294" s="20"/>
      <c r="M294" s="19"/>
      <c r="N294" s="20"/>
    </row>
    <row r="295" spans="4:14" x14ac:dyDescent="0.25">
      <c r="D295" s="19" t="s">
        <v>839</v>
      </c>
      <c r="E295" s="20">
        <v>0.05</v>
      </c>
      <c r="G295" s="19"/>
      <c r="H295" s="20"/>
      <c r="J295" s="19"/>
      <c r="K295" s="20"/>
      <c r="M295" s="19"/>
      <c r="N295" s="20"/>
    </row>
    <row r="296" spans="4:14" x14ac:dyDescent="0.25">
      <c r="D296" s="19" t="s">
        <v>840</v>
      </c>
      <c r="E296" s="20">
        <v>0.1</v>
      </c>
      <c r="G296" s="19"/>
      <c r="H296" s="20"/>
      <c r="J296" s="19"/>
      <c r="K296" s="20"/>
      <c r="M296" s="19"/>
      <c r="N296" s="20"/>
    </row>
    <row r="297" spans="4:14" x14ac:dyDescent="0.25">
      <c r="D297" s="19" t="s">
        <v>841</v>
      </c>
      <c r="E297" s="20">
        <v>0.2</v>
      </c>
      <c r="G297" s="19"/>
      <c r="H297" s="20"/>
      <c r="J297" s="19"/>
      <c r="K297" s="20"/>
      <c r="M297" s="19"/>
      <c r="N297" s="20"/>
    </row>
    <row r="298" spans="4:14" x14ac:dyDescent="0.25">
      <c r="D298" s="19" t="s">
        <v>842</v>
      </c>
      <c r="E298" s="20">
        <v>0.25</v>
      </c>
      <c r="G298" s="19"/>
      <c r="H298" s="20"/>
      <c r="J298" s="19"/>
      <c r="K298" s="20"/>
      <c r="M298" s="19"/>
      <c r="N298" s="20"/>
    </row>
    <row r="299" spans="4:14" x14ac:dyDescent="0.25">
      <c r="D299" s="19" t="s">
        <v>843</v>
      </c>
      <c r="E299" s="20">
        <v>0.3</v>
      </c>
      <c r="G299" s="19"/>
      <c r="H299" s="20"/>
      <c r="J299" s="19"/>
      <c r="K299" s="20"/>
      <c r="M299" s="19"/>
      <c r="N299" s="20"/>
    </row>
    <row r="300" spans="4:14" x14ac:dyDescent="0.25">
      <c r="D300" s="19"/>
      <c r="E300" s="20"/>
      <c r="G300" s="19"/>
      <c r="H300" s="20"/>
      <c r="J300" s="19"/>
      <c r="K300" s="20"/>
      <c r="M300" s="19"/>
      <c r="N300" s="20"/>
    </row>
    <row r="301" spans="4:14" x14ac:dyDescent="0.25">
      <c r="D301" s="19"/>
      <c r="E301" s="20"/>
      <c r="G301" s="19"/>
      <c r="H301" s="20"/>
      <c r="J301" s="19"/>
      <c r="K301" s="20"/>
      <c r="M301" s="19"/>
      <c r="N301" s="20"/>
    </row>
    <row r="302" spans="4:14" x14ac:dyDescent="0.25">
      <c r="D302" s="19"/>
      <c r="E302" s="20"/>
      <c r="G302" s="19"/>
      <c r="H302" s="20"/>
      <c r="J302" s="19"/>
      <c r="K302" s="20"/>
      <c r="M302" s="19"/>
      <c r="N302" s="20"/>
    </row>
    <row r="303" spans="4:14" x14ac:dyDescent="0.25">
      <c r="D303" s="19"/>
      <c r="E303" s="20"/>
      <c r="G303" s="19"/>
      <c r="H303" s="20"/>
      <c r="J303" s="19"/>
      <c r="K303" s="20"/>
      <c r="M303" s="19"/>
      <c r="N303" s="20"/>
    </row>
    <row r="304" spans="4:14" x14ac:dyDescent="0.25">
      <c r="D304" s="19"/>
      <c r="E304" s="20"/>
      <c r="G304" s="19"/>
      <c r="H304" s="20"/>
      <c r="J304" s="19"/>
      <c r="K304" s="20"/>
      <c r="M304" s="19"/>
      <c r="N304" s="20"/>
    </row>
    <row r="305" spans="4:14" x14ac:dyDescent="0.25">
      <c r="D305" s="21"/>
      <c r="E305" s="23"/>
      <c r="G305" s="21"/>
      <c r="H305" s="23"/>
      <c r="J305" s="21"/>
      <c r="K305" s="23"/>
      <c r="M305" s="21"/>
      <c r="N305" s="23"/>
    </row>
    <row r="312" spans="4:14" x14ac:dyDescent="0.25">
      <c r="D312" s="24" t="s">
        <v>32</v>
      </c>
      <c r="E312" s="17"/>
      <c r="F312" s="17"/>
      <c r="G312" s="17"/>
      <c r="H312" s="17"/>
      <c r="I312" s="17"/>
      <c r="J312" s="17"/>
      <c r="K312" s="17"/>
      <c r="L312" s="17"/>
      <c r="M312" s="17"/>
      <c r="N312" s="18"/>
    </row>
    <row r="313" spans="4:14" x14ac:dyDescent="0.25">
      <c r="D313" s="24" t="s">
        <v>534</v>
      </c>
      <c r="E313" s="18"/>
      <c r="G313" s="24" t="s">
        <v>535</v>
      </c>
      <c r="H313" s="18"/>
      <c r="J313" s="24" t="s">
        <v>536</v>
      </c>
      <c r="K313" s="18"/>
      <c r="M313" s="24" t="s">
        <v>537</v>
      </c>
      <c r="N313" s="18"/>
    </row>
    <row r="314" spans="4:14" x14ac:dyDescent="0.25">
      <c r="D314" s="21" t="s">
        <v>538</v>
      </c>
      <c r="E314" s="23" t="s">
        <v>15</v>
      </c>
      <c r="F314" s="22"/>
      <c r="G314" s="21" t="s">
        <v>538</v>
      </c>
      <c r="H314" s="23" t="s">
        <v>15</v>
      </c>
      <c r="I314" s="22"/>
      <c r="J314" s="21" t="s">
        <v>538</v>
      </c>
      <c r="K314" s="23" t="s">
        <v>15</v>
      </c>
      <c r="L314" s="22"/>
      <c r="M314" s="21" t="s">
        <v>538</v>
      </c>
      <c r="N314" s="23" t="s">
        <v>15</v>
      </c>
    </row>
    <row r="315" spans="4:14" x14ac:dyDescent="0.25">
      <c r="D315" s="19" t="s">
        <v>844</v>
      </c>
      <c r="E315" s="20">
        <v>0.2</v>
      </c>
      <c r="G315" s="19" t="s">
        <v>844</v>
      </c>
      <c r="H315" s="20">
        <v>0.2</v>
      </c>
      <c r="J315" s="19" t="s">
        <v>844</v>
      </c>
      <c r="K315" s="20">
        <v>0.2</v>
      </c>
      <c r="M315" s="19" t="s">
        <v>844</v>
      </c>
      <c r="N315" s="20">
        <v>0.2</v>
      </c>
    </row>
    <row r="316" spans="4:14" x14ac:dyDescent="0.25">
      <c r="D316" s="19" t="s">
        <v>845</v>
      </c>
      <c r="E316" s="20">
        <v>0.05</v>
      </c>
      <c r="G316" s="19" t="s">
        <v>845</v>
      </c>
      <c r="H316" s="20">
        <v>0.05</v>
      </c>
      <c r="J316" s="19" t="s">
        <v>846</v>
      </c>
      <c r="K316" s="20">
        <v>0.2</v>
      </c>
      <c r="M316" s="19" t="s">
        <v>845</v>
      </c>
      <c r="N316" s="20">
        <v>0.05</v>
      </c>
    </row>
    <row r="317" spans="4:14" x14ac:dyDescent="0.25">
      <c r="D317" s="19" t="s">
        <v>847</v>
      </c>
      <c r="E317" s="20">
        <v>0.1</v>
      </c>
      <c r="G317" s="19" t="s">
        <v>848</v>
      </c>
      <c r="H317" s="20">
        <v>0.1</v>
      </c>
      <c r="J317" s="19" t="s">
        <v>849</v>
      </c>
      <c r="K317" s="20">
        <v>0.1</v>
      </c>
      <c r="M317" s="19" t="s">
        <v>850</v>
      </c>
      <c r="N317" s="20">
        <v>0.3</v>
      </c>
    </row>
    <row r="318" spans="4:14" x14ac:dyDescent="0.25">
      <c r="D318" s="19" t="s">
        <v>851</v>
      </c>
      <c r="E318" s="20">
        <v>0.1</v>
      </c>
      <c r="G318" s="19" t="s">
        <v>852</v>
      </c>
      <c r="H318" s="20">
        <v>0.1</v>
      </c>
      <c r="J318" s="19" t="s">
        <v>853</v>
      </c>
      <c r="K318" s="20">
        <v>0.4</v>
      </c>
      <c r="M318" s="19" t="s">
        <v>854</v>
      </c>
      <c r="N318" s="20">
        <v>0.15</v>
      </c>
    </row>
    <row r="319" spans="4:14" x14ac:dyDescent="0.25">
      <c r="D319" s="19" t="s">
        <v>855</v>
      </c>
      <c r="E319" s="20">
        <v>0.15</v>
      </c>
      <c r="G319" s="19" t="s">
        <v>856</v>
      </c>
      <c r="H319" s="20">
        <v>0.5</v>
      </c>
      <c r="J319" s="19" t="s">
        <v>857</v>
      </c>
      <c r="K319" s="20">
        <v>1.5</v>
      </c>
      <c r="M319" s="19" t="s">
        <v>858</v>
      </c>
      <c r="N319" s="20">
        <v>0.3</v>
      </c>
    </row>
    <row r="320" spans="4:14" x14ac:dyDescent="0.25">
      <c r="D320" s="19" t="s">
        <v>859</v>
      </c>
      <c r="E320" s="20">
        <v>0.15</v>
      </c>
      <c r="G320" s="19" t="s">
        <v>860</v>
      </c>
      <c r="H320" s="20">
        <v>0.1</v>
      </c>
      <c r="J320" s="19" t="s">
        <v>845</v>
      </c>
      <c r="K320" s="20">
        <v>0.05</v>
      </c>
      <c r="M320" s="19" t="s">
        <v>861</v>
      </c>
      <c r="N320" s="20">
        <v>0.15</v>
      </c>
    </row>
    <row r="321" spans="4:14" x14ac:dyDescent="0.25">
      <c r="D321" s="19" t="s">
        <v>862</v>
      </c>
      <c r="E321" s="20">
        <v>0.3</v>
      </c>
      <c r="G321" s="19" t="s">
        <v>863</v>
      </c>
      <c r="H321" s="20">
        <v>0.25</v>
      </c>
      <c r="J321" s="19" t="s">
        <v>864</v>
      </c>
      <c r="K321" s="20">
        <v>0.1</v>
      </c>
      <c r="M321" s="19" t="s">
        <v>865</v>
      </c>
      <c r="N321" s="20">
        <v>0.5</v>
      </c>
    </row>
    <row r="322" spans="4:14" x14ac:dyDescent="0.25">
      <c r="D322" s="19" t="s">
        <v>866</v>
      </c>
      <c r="E322" s="20">
        <v>0.6</v>
      </c>
      <c r="G322" s="19" t="s">
        <v>867</v>
      </c>
      <c r="H322" s="20">
        <v>0.1</v>
      </c>
      <c r="J322" s="19" t="s">
        <v>868</v>
      </c>
      <c r="K322" s="20">
        <v>0.1</v>
      </c>
      <c r="M322" s="19" t="s">
        <v>869</v>
      </c>
      <c r="N322" s="20">
        <v>0.2</v>
      </c>
    </row>
    <row r="323" spans="4:14" x14ac:dyDescent="0.25">
      <c r="D323" s="19" t="s">
        <v>870</v>
      </c>
      <c r="E323" s="20">
        <v>0.5</v>
      </c>
      <c r="G323" s="19" t="s">
        <v>871</v>
      </c>
      <c r="H323" s="20">
        <v>0.3</v>
      </c>
      <c r="J323" s="19" t="s">
        <v>872</v>
      </c>
      <c r="K323" s="20">
        <v>0.2</v>
      </c>
      <c r="M323" s="19" t="s">
        <v>873</v>
      </c>
      <c r="N323" s="20">
        <v>0.1</v>
      </c>
    </row>
    <row r="324" spans="4:14" x14ac:dyDescent="0.25">
      <c r="D324" s="19" t="s">
        <v>551</v>
      </c>
      <c r="E324" s="20">
        <v>2.5000000000000001E-2</v>
      </c>
      <c r="G324" s="19"/>
      <c r="H324" s="20"/>
      <c r="J324" s="19" t="s">
        <v>874</v>
      </c>
      <c r="K324" s="20">
        <v>0.4</v>
      </c>
      <c r="M324" s="19" t="s">
        <v>875</v>
      </c>
      <c r="N324" s="20">
        <v>0.05</v>
      </c>
    </row>
    <row r="325" spans="4:14" x14ac:dyDescent="0.25">
      <c r="D325" s="19"/>
      <c r="E325" s="20"/>
      <c r="G325" s="19"/>
      <c r="H325" s="20"/>
      <c r="J325" s="19" t="s">
        <v>876</v>
      </c>
      <c r="K325" s="20">
        <v>0.2</v>
      </c>
      <c r="M325" s="19" t="s">
        <v>877</v>
      </c>
      <c r="N325" s="20">
        <v>0.1</v>
      </c>
    </row>
    <row r="326" spans="4:14" x14ac:dyDescent="0.25">
      <c r="D326" s="19"/>
      <c r="E326" s="20"/>
      <c r="G326" s="19"/>
      <c r="H326" s="20"/>
      <c r="J326" s="19" t="s">
        <v>848</v>
      </c>
      <c r="K326" s="20">
        <v>0.05</v>
      </c>
      <c r="M326" s="19" t="s">
        <v>878</v>
      </c>
      <c r="N326" s="20">
        <v>0.15</v>
      </c>
    </row>
    <row r="327" spans="4:14" x14ac:dyDescent="0.25">
      <c r="D327" s="19"/>
      <c r="E327" s="20"/>
      <c r="G327" s="19"/>
      <c r="H327" s="20"/>
      <c r="J327" s="19" t="s">
        <v>879</v>
      </c>
      <c r="K327" s="20">
        <v>0.1</v>
      </c>
      <c r="M327" s="19" t="s">
        <v>880</v>
      </c>
      <c r="N327" s="20">
        <v>0.3</v>
      </c>
    </row>
    <row r="328" spans="4:14" x14ac:dyDescent="0.25">
      <c r="D328" s="19"/>
      <c r="E328" s="20"/>
      <c r="G328" s="19"/>
      <c r="H328" s="20"/>
      <c r="J328" s="19" t="s">
        <v>881</v>
      </c>
      <c r="K328" s="20">
        <v>0.25</v>
      </c>
      <c r="M328" s="19" t="s">
        <v>882</v>
      </c>
      <c r="N328" s="20">
        <v>0.4</v>
      </c>
    </row>
    <row r="329" spans="4:14" x14ac:dyDescent="0.25">
      <c r="D329" s="19"/>
      <c r="E329" s="20"/>
      <c r="G329" s="19"/>
      <c r="H329" s="20"/>
      <c r="J329" s="19"/>
      <c r="K329" s="20"/>
      <c r="M329" s="19" t="s">
        <v>883</v>
      </c>
      <c r="N329" s="20">
        <v>0.25</v>
      </c>
    </row>
    <row r="330" spans="4:14" x14ac:dyDescent="0.25">
      <c r="D330" s="19"/>
      <c r="E330" s="20"/>
      <c r="G330" s="19"/>
      <c r="H330" s="20"/>
      <c r="J330" s="19"/>
      <c r="K330" s="20"/>
      <c r="M330" s="19" t="s">
        <v>884</v>
      </c>
      <c r="N330" s="20">
        <v>0.2</v>
      </c>
    </row>
    <row r="331" spans="4:14" x14ac:dyDescent="0.25">
      <c r="D331" s="19"/>
      <c r="E331" s="20"/>
      <c r="G331" s="19"/>
      <c r="H331" s="20"/>
      <c r="J331" s="19"/>
      <c r="K331" s="20"/>
      <c r="M331" s="19" t="s">
        <v>885</v>
      </c>
      <c r="N331" s="20">
        <v>0.2</v>
      </c>
    </row>
    <row r="332" spans="4:14" x14ac:dyDescent="0.25">
      <c r="D332" s="19"/>
      <c r="E332" s="20"/>
      <c r="G332" s="19"/>
      <c r="H332" s="20"/>
      <c r="J332" s="19"/>
      <c r="K332" s="20"/>
      <c r="M332" s="19" t="s">
        <v>886</v>
      </c>
      <c r="N332" s="20">
        <v>0.2</v>
      </c>
    </row>
    <row r="333" spans="4:14" x14ac:dyDescent="0.25">
      <c r="D333" s="19"/>
      <c r="E333" s="20"/>
      <c r="G333" s="19"/>
      <c r="H333" s="20"/>
      <c r="J333" s="19"/>
      <c r="K333" s="20"/>
      <c r="M333" s="19" t="s">
        <v>887</v>
      </c>
      <c r="N333" s="20">
        <v>7.4999999999999997E-2</v>
      </c>
    </row>
    <row r="334" spans="4:14" x14ac:dyDescent="0.25">
      <c r="D334" s="19"/>
      <c r="E334" s="20"/>
      <c r="G334" s="19"/>
      <c r="H334" s="20"/>
      <c r="J334" s="19"/>
      <c r="K334" s="20"/>
      <c r="M334" s="19" t="s">
        <v>888</v>
      </c>
      <c r="N334" s="20">
        <v>0.05</v>
      </c>
    </row>
    <row r="335" spans="4:14" x14ac:dyDescent="0.25">
      <c r="D335" s="19"/>
      <c r="E335" s="20"/>
      <c r="G335" s="19"/>
      <c r="H335" s="20"/>
      <c r="J335" s="19"/>
      <c r="K335" s="20"/>
      <c r="M335" s="19" t="s">
        <v>889</v>
      </c>
      <c r="N335" s="20">
        <v>0.05</v>
      </c>
    </row>
    <row r="336" spans="4:14" x14ac:dyDescent="0.25">
      <c r="D336" s="19"/>
      <c r="E336" s="20"/>
      <c r="G336" s="19"/>
      <c r="H336" s="20"/>
      <c r="J336" s="19"/>
      <c r="K336" s="20"/>
      <c r="M336" s="19" t="s">
        <v>890</v>
      </c>
      <c r="N336" s="20">
        <v>0.1</v>
      </c>
    </row>
    <row r="337" spans="4:14" x14ac:dyDescent="0.25">
      <c r="D337" s="19"/>
      <c r="E337" s="20"/>
      <c r="G337" s="19"/>
      <c r="H337" s="20"/>
      <c r="J337" s="19"/>
      <c r="K337" s="20"/>
      <c r="M337" s="19" t="s">
        <v>891</v>
      </c>
      <c r="N337" s="20">
        <v>0.2</v>
      </c>
    </row>
    <row r="338" spans="4:14" x14ac:dyDescent="0.25">
      <c r="D338" s="19"/>
      <c r="E338" s="20"/>
      <c r="G338" s="19"/>
      <c r="H338" s="20"/>
      <c r="J338" s="19"/>
      <c r="K338" s="20"/>
      <c r="M338" s="19" t="s">
        <v>892</v>
      </c>
      <c r="N338" s="20">
        <v>0.3</v>
      </c>
    </row>
    <row r="339" spans="4:14" x14ac:dyDescent="0.25">
      <c r="D339" s="19"/>
      <c r="E339" s="20"/>
      <c r="G339" s="19"/>
      <c r="H339" s="20"/>
      <c r="J339" s="19"/>
      <c r="K339" s="20"/>
      <c r="M339" s="19"/>
      <c r="N339" s="20"/>
    </row>
    <row r="340" spans="4:14" x14ac:dyDescent="0.25">
      <c r="D340" s="19"/>
      <c r="E340" s="20"/>
      <c r="G340" s="19"/>
      <c r="H340" s="20"/>
      <c r="J340" s="19"/>
      <c r="K340" s="20"/>
      <c r="M340" s="19"/>
      <c r="N340" s="20"/>
    </row>
    <row r="341" spans="4:14" x14ac:dyDescent="0.25">
      <c r="D341" s="19"/>
      <c r="E341" s="20"/>
      <c r="G341" s="19"/>
      <c r="H341" s="20"/>
      <c r="J341" s="19"/>
      <c r="K341" s="20"/>
      <c r="M341" s="19"/>
      <c r="N341" s="20"/>
    </row>
    <row r="342" spans="4:14" x14ac:dyDescent="0.25">
      <c r="D342" s="19"/>
      <c r="E342" s="20"/>
      <c r="G342" s="19"/>
      <c r="H342" s="20"/>
      <c r="J342" s="19"/>
      <c r="K342" s="20"/>
      <c r="M342" s="19"/>
      <c r="N342" s="20"/>
    </row>
    <row r="343" spans="4:14" x14ac:dyDescent="0.25">
      <c r="D343" s="19"/>
      <c r="E343" s="20"/>
      <c r="G343" s="19"/>
      <c r="H343" s="20"/>
      <c r="J343" s="19"/>
      <c r="K343" s="20"/>
      <c r="M343" s="19"/>
      <c r="N343" s="20"/>
    </row>
    <row r="344" spans="4:14" x14ac:dyDescent="0.25">
      <c r="D344" s="19"/>
      <c r="E344" s="20"/>
      <c r="G344" s="19"/>
      <c r="H344" s="20"/>
      <c r="J344" s="19"/>
      <c r="K344" s="20"/>
      <c r="M344" s="19"/>
      <c r="N344" s="20"/>
    </row>
    <row r="345" spans="4:14" x14ac:dyDescent="0.25">
      <c r="D345" s="21"/>
      <c r="E345" s="23"/>
      <c r="G345" s="21"/>
      <c r="H345" s="23"/>
      <c r="J345" s="21"/>
      <c r="K345" s="23"/>
      <c r="M345" s="21"/>
      <c r="N345" s="23"/>
    </row>
  </sheetData>
  <sheetProtection algorithmName="SHA-512" hashValue="9sY03G0ngsPLRhdVQ4omRVhP60PGvjl9nUQvyrPK+fnXxCaDsNDRzMWJCZupHocWI/kMrHdfjNEB/heQEqFQFw==" saltValue="ml+GnWFiejy4F2TYLbBRTw==" spinCount="100000" sheet="1" objects="1" scenarios="1"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HowTo</vt:lpstr>
      <vt:lpstr>COACH</vt:lpstr>
      <vt:lpstr>DATA</vt:lpstr>
      <vt:lpstr>ACRO</vt:lpstr>
      <vt:lpstr>COACH!Druckbereich</vt:lpstr>
      <vt:lpstr>DUETT</vt:lpstr>
      <vt:lpstr>MIXED</vt:lpstr>
      <vt:lpstr>SOLO</vt:lpstr>
      <vt:lpstr>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Sylvia Haider</cp:lastModifiedBy>
  <cp:lastPrinted>2025-01-22T13:23:45Z</cp:lastPrinted>
  <dcterms:created xsi:type="dcterms:W3CDTF">2023-01-29T11:43:55Z</dcterms:created>
  <dcterms:modified xsi:type="dcterms:W3CDTF">2025-02-25T21:41:01Z</dcterms:modified>
</cp:coreProperties>
</file>